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解答(ダウンロード用)\"/>
    </mc:Choice>
  </mc:AlternateContent>
  <xr:revisionPtr revIDLastSave="0" documentId="13_ncr:1_{7A89774C-585F-4D41-A6B3-1BC2221A8793}" xr6:coauthVersionLast="47" xr6:coauthVersionMax="47" xr10:uidLastSave="{00000000-0000-0000-0000-000000000000}"/>
  <bookViews>
    <workbookView xWindow="-108" yWindow="-108" windowWidth="19416" windowHeight="10560" activeTab="2" xr2:uid="{00000000-000D-0000-FFFF-FFFF00000000}"/>
  </bookViews>
  <sheets>
    <sheet name="データ" sheetId="1" r:id="rId1"/>
    <sheet name="直交対比のデータ" sheetId="5" r:id="rId2"/>
    <sheet name="直交対比での解析結果" sheetId="4" r:id="rId3"/>
    <sheet name="相関係数" sheetId="6" r:id="rId4"/>
  </sheets>
  <calcPr calcId="181029"/>
</workbook>
</file>

<file path=xl/calcChain.xml><?xml version="1.0" encoding="utf-8"?>
<calcChain xmlns="http://schemas.openxmlformats.org/spreadsheetml/2006/main">
  <c r="L32" i="4" l="1"/>
  <c r="L34" i="4"/>
  <c r="H13" i="4"/>
  <c r="N34" i="4" l="1"/>
  <c r="N33" i="4" s="1"/>
  <c r="L33" i="4"/>
  <c r="Q24" i="5"/>
  <c r="P24" i="5"/>
  <c r="O24" i="5"/>
  <c r="N5" i="5"/>
  <c r="N6" i="5" s="1"/>
  <c r="N7" i="5" s="1"/>
  <c r="N8" i="5" s="1"/>
  <c r="N9" i="5" s="1"/>
  <c r="N10" i="5" s="1"/>
  <c r="N11" i="5" s="1"/>
  <c r="N12" i="5" s="1"/>
  <c r="N13" i="5" s="1"/>
  <c r="N14" i="5" s="1"/>
  <c r="N15" i="5" s="1"/>
  <c r="N16" i="5" s="1"/>
  <c r="N17" i="5" s="1"/>
  <c r="N18" i="5" s="1"/>
  <c r="N19" i="5" s="1"/>
  <c r="N20" i="5" s="1"/>
  <c r="N21" i="5" s="1"/>
  <c r="N22" i="5" s="1"/>
  <c r="N23" i="5" s="1"/>
  <c r="L24" i="5" l="1"/>
  <c r="K24" i="5"/>
  <c r="J24" i="5"/>
  <c r="I24" i="5"/>
  <c r="H24" i="5"/>
  <c r="G24" i="5"/>
  <c r="F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E16" i="5"/>
  <c r="E15" i="5"/>
  <c r="E14" i="5"/>
  <c r="D14" i="5"/>
  <c r="E13" i="5"/>
  <c r="D13" i="5"/>
  <c r="E12" i="5"/>
  <c r="D12" i="5"/>
  <c r="E11" i="5"/>
  <c r="D11" i="5"/>
  <c r="E10" i="5"/>
  <c r="E9" i="5"/>
  <c r="E8" i="5"/>
  <c r="D8" i="5"/>
  <c r="E7" i="5"/>
  <c r="D7" i="5"/>
  <c r="E6" i="5"/>
  <c r="E5" i="5"/>
  <c r="D5" i="5"/>
  <c r="C5" i="5"/>
  <c r="C6" i="5" s="1"/>
  <c r="C7" i="5" s="1"/>
  <c r="C8" i="5" s="1"/>
  <c r="C9" i="5" s="1"/>
  <c r="C10" i="5" s="1"/>
  <c r="C11" i="5" s="1"/>
  <c r="C12" i="5" s="1"/>
  <c r="C13" i="5" s="1"/>
  <c r="C14" i="5" s="1"/>
  <c r="C15" i="5" s="1"/>
  <c r="C16" i="5" s="1"/>
  <c r="C17" i="5" s="1"/>
  <c r="C18" i="5" s="1"/>
  <c r="C19" i="5" s="1"/>
  <c r="C20" i="5" s="1"/>
  <c r="C21" i="5" s="1"/>
  <c r="C22" i="5" s="1"/>
  <c r="C23" i="5" s="1"/>
  <c r="E4" i="5"/>
  <c r="D4" i="5"/>
  <c r="M24" i="1"/>
  <c r="L24" i="1"/>
  <c r="K24" i="1"/>
  <c r="J24" i="1"/>
  <c r="I24" i="1"/>
  <c r="H24" i="1"/>
  <c r="G24" i="1"/>
  <c r="F24" i="1"/>
  <c r="E24" i="1"/>
  <c r="D24" i="1"/>
  <c r="C24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E24" i="5" l="1"/>
  <c r="D24" i="5"/>
  <c r="N24" i="1"/>
</calcChain>
</file>

<file path=xl/sharedStrings.xml><?xml version="1.0" encoding="utf-8"?>
<sst xmlns="http://schemas.openxmlformats.org/spreadsheetml/2006/main" count="136" uniqueCount="102">
  <si>
    <t>№</t>
  </si>
  <si>
    <r>
      <rPr>
        <sz val="11"/>
        <color theme="1"/>
        <rFont val="ＭＳ ゴシック"/>
        <family val="3"/>
        <charset val="128"/>
      </rPr>
      <t>原料メーカ</t>
    </r>
  </si>
  <si>
    <r>
      <rPr>
        <sz val="11"/>
        <color theme="1"/>
        <rFont val="ＭＳ ゴシック"/>
        <family val="3"/>
        <charset val="128"/>
      </rPr>
      <t>生産機械</t>
    </r>
  </si>
  <si>
    <r>
      <rPr>
        <sz val="11"/>
        <color theme="1"/>
        <rFont val="ＭＳ ゴシック"/>
        <family val="3"/>
        <charset val="128"/>
      </rPr>
      <t>生産担当者</t>
    </r>
  </si>
  <si>
    <r>
      <rPr>
        <sz val="11"/>
        <color theme="1"/>
        <rFont val="ＭＳ ゴシック"/>
        <family val="3"/>
        <charset val="128"/>
      </rPr>
      <t>生産条件</t>
    </r>
  </si>
  <si>
    <r>
      <rPr>
        <sz val="11"/>
        <color theme="1"/>
        <rFont val="ＭＳ ゴシック"/>
        <family val="3"/>
        <charset val="128"/>
      </rPr>
      <t>特性値</t>
    </r>
  </si>
  <si>
    <r>
      <rPr>
        <sz val="11"/>
        <color theme="1"/>
        <rFont val="Times New Roman"/>
        <family val="1"/>
      </rPr>
      <t>A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 xml:space="preserve">1        </t>
    </r>
  </si>
  <si>
    <r>
      <rPr>
        <sz val="11"/>
        <color theme="1"/>
        <rFont val="Times New Roman"/>
        <family val="1"/>
      </rPr>
      <t>B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2</t>
    </r>
  </si>
  <si>
    <r>
      <rPr>
        <sz val="11"/>
        <color theme="1"/>
        <rFont val="Times New Roman"/>
        <family val="1"/>
      </rPr>
      <t>C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              </t>
    </r>
    <r>
      <rPr>
        <i/>
        <sz val="11"/>
        <color theme="1"/>
        <rFont val="Times New Roman"/>
        <family val="1"/>
      </rPr>
      <t>x3</t>
    </r>
  </si>
  <si>
    <r>
      <rPr>
        <sz val="11"/>
        <color theme="1"/>
        <rFont val="ＭＳ ゴシック"/>
        <family val="3"/>
        <charset val="128"/>
      </rPr>
      <t>新式</t>
    </r>
    <r>
      <rPr>
        <sz val="11"/>
        <color theme="1"/>
        <rFont val="Times New Roman"/>
        <family val="1"/>
      </rPr>
      <t xml:space="preserve">         </t>
    </r>
    <r>
      <rPr>
        <i/>
        <sz val="11"/>
        <color theme="1"/>
        <rFont val="Times New Roman"/>
        <family val="1"/>
      </rPr>
      <t xml:space="preserve"> x4</t>
    </r>
  </si>
  <si>
    <r>
      <rPr>
        <sz val="11"/>
        <color theme="1"/>
        <rFont val="ＭＳ ゴシック"/>
        <family val="3"/>
        <charset val="128"/>
      </rPr>
      <t>旧式</t>
    </r>
    <r>
      <rPr>
        <sz val="11"/>
        <color theme="1"/>
        <rFont val="Times New Roman"/>
        <family val="1"/>
      </rPr>
      <t xml:space="preserve">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5</t>
    </r>
  </si>
  <si>
    <r>
      <rPr>
        <sz val="11"/>
        <color theme="1"/>
        <rFont val="Times New Roman"/>
        <family val="1"/>
      </rPr>
      <t>D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6</t>
    </r>
  </si>
  <si>
    <r>
      <rPr>
        <sz val="11"/>
        <color theme="1"/>
        <rFont val="Times New Roman"/>
        <family val="1"/>
      </rPr>
      <t>F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7</t>
    </r>
  </si>
  <si>
    <r>
      <rPr>
        <sz val="11"/>
        <color theme="1"/>
        <rFont val="Times New Roman"/>
        <family val="1"/>
      </rPr>
      <t>G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8</t>
    </r>
  </si>
  <si>
    <r>
      <rPr>
        <sz val="11"/>
        <color theme="1"/>
        <rFont val="Times New Roman"/>
        <family val="1"/>
      </rPr>
      <t>H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9</t>
    </r>
  </si>
  <si>
    <r>
      <rPr>
        <sz val="11"/>
        <color theme="1"/>
        <rFont val="ＭＳ ゴシック"/>
        <family val="3"/>
        <charset val="128"/>
      </rPr>
      <t>速度</t>
    </r>
    <r>
      <rPr>
        <sz val="11"/>
        <color theme="1"/>
        <rFont val="Times New Roman"/>
        <family val="1"/>
      </rPr>
      <t xml:space="preserve">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10</t>
    </r>
  </si>
  <si>
    <r>
      <rPr>
        <sz val="11"/>
        <color theme="1"/>
        <rFont val="ＭＳ ゴシック"/>
        <family val="3"/>
        <charset val="128"/>
      </rPr>
      <t>温度</t>
    </r>
    <r>
      <rPr>
        <sz val="11"/>
        <color theme="1"/>
        <rFont val="Times New Roman"/>
        <family val="1"/>
      </rPr>
      <t xml:space="preserve">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11</t>
    </r>
  </si>
  <si>
    <t>y</t>
  </si>
  <si>
    <t>平均</t>
  </si>
  <si>
    <r>
      <rPr>
        <sz val="11"/>
        <color theme="1"/>
        <rFont val="ＭＳ Ｐゴシック"/>
        <family val="3"/>
        <charset val="128"/>
      </rPr>
      <t>概要</t>
    </r>
  </si>
  <si>
    <r>
      <rPr>
        <sz val="11"/>
        <color theme="1"/>
        <rFont val="ＭＳ Ｐゴシック"/>
        <family val="3"/>
        <charset val="128"/>
      </rPr>
      <t>回帰統計</t>
    </r>
  </si>
  <si>
    <r>
      <rPr>
        <sz val="11"/>
        <color theme="1"/>
        <rFont val="ＭＳ Ｐゴシック"/>
        <family val="3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</si>
  <si>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ＭＳ Ｐゴシック"/>
        <family val="3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</si>
  <si>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Ｐゴシック"/>
        <family val="3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</si>
  <si>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Ｐゴシック"/>
        <family val="3"/>
        <charset val="128"/>
      </rPr>
      <t>標準誤差</t>
    </r>
  </si>
  <si>
    <r>
      <rPr>
        <sz val="11"/>
        <color theme="1"/>
        <rFont val="ＭＳ Ｐゴシック"/>
        <family val="3"/>
        <charset val="128"/>
      </rPr>
      <t>観測数</t>
    </r>
  </si>
  <si>
    <r>
      <rPr>
        <sz val="11"/>
        <color theme="1"/>
        <rFont val="ＭＳ Ｐゴシック"/>
        <family val="3"/>
        <charset val="128"/>
      </rPr>
      <t>分散分析表</t>
    </r>
  </si>
  <si>
    <r>
      <rPr>
        <sz val="11"/>
        <color theme="1"/>
        <rFont val="ＭＳ Ｐゴシック"/>
        <family val="3"/>
        <charset val="128"/>
      </rPr>
      <t>自由度</t>
    </r>
  </si>
  <si>
    <r>
      <rPr>
        <sz val="11"/>
        <color theme="1"/>
        <rFont val="ＭＳ Ｐゴシック"/>
        <family val="3"/>
        <charset val="128"/>
      </rPr>
      <t>変動</t>
    </r>
  </si>
  <si>
    <r>
      <rPr>
        <sz val="11"/>
        <color theme="1"/>
        <rFont val="ＭＳ Ｐゴシック"/>
        <family val="3"/>
        <charset val="128"/>
      </rPr>
      <t>分散</t>
    </r>
  </si>
  <si>
    <r>
      <rPr>
        <sz val="6"/>
        <color theme="1"/>
        <rFont val="ＭＳ Ｐゴシック"/>
        <family val="3"/>
        <charset val="128"/>
      </rPr>
      <t>観測された分散比</t>
    </r>
  </si>
  <si>
    <r>
      <rPr>
        <sz val="11"/>
        <color theme="1"/>
        <rFont val="ＭＳ Ｐゴシック"/>
        <family val="3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</si>
  <si>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ＭＳ Ｐゴシック"/>
        <family val="3"/>
        <charset val="128"/>
      </rPr>
      <t>回帰</t>
    </r>
  </si>
  <si>
    <r>
      <rPr>
        <sz val="11"/>
        <color theme="1"/>
        <rFont val="ＭＳ Ｐゴシック"/>
        <family val="3"/>
        <charset val="128"/>
      </rPr>
      <t>残差</t>
    </r>
  </si>
  <si>
    <r>
      <rPr>
        <sz val="11"/>
        <color theme="1"/>
        <rFont val="ＭＳ Ｐゴシック"/>
        <family val="3"/>
        <charset val="128"/>
      </rPr>
      <t>合計</t>
    </r>
  </si>
  <si>
    <r>
      <rPr>
        <sz val="11"/>
        <color theme="1"/>
        <rFont val="ＭＳ Ｐゴシック"/>
        <family val="3"/>
        <charset val="128"/>
      </rPr>
      <t>係数</t>
    </r>
  </si>
  <si>
    <t xml:space="preserve">t </t>
  </si>
  <si>
    <r>
      <rPr>
        <sz val="11"/>
        <color theme="1"/>
        <rFont val="Times New Roman"/>
        <family val="1"/>
      </rPr>
      <t>P-</t>
    </r>
    <r>
      <rPr>
        <sz val="11"/>
        <color theme="1"/>
        <rFont val="ＭＳ Ｐゴシック"/>
        <family val="3"/>
        <charset val="128"/>
      </rPr>
      <t>値</t>
    </r>
  </si>
  <si>
    <r>
      <rPr>
        <sz val="11"/>
        <color theme="1"/>
        <rFont val="ＭＳ Ｐ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</si>
  <si>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Ｐ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</si>
  <si>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Ｐ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5.0%</t>
    </r>
  </si>
  <si>
    <r>
      <rPr>
        <sz val="11"/>
        <color theme="1"/>
        <rFont val="ＭＳ Ｐ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5.0%</t>
    </r>
  </si>
  <si>
    <r>
      <rPr>
        <sz val="11"/>
        <color theme="1"/>
        <rFont val="ＭＳ Ｐゴシック"/>
        <family val="3"/>
        <charset val="128"/>
      </rPr>
      <t>切片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</si>
  <si>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1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</si>
  <si>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2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</si>
  <si>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3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</si>
  <si>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4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</si>
  <si>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5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</si>
  <si>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6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</si>
  <si>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7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</si>
  <si>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8</t>
    </r>
  </si>
  <si>
    <r>
      <rPr>
        <sz val="11"/>
        <color theme="1"/>
        <rFont val="ＭＳ Ｐゴシック"/>
        <family val="3"/>
        <charset val="128"/>
      </rPr>
      <t>残差出力</t>
    </r>
  </si>
  <si>
    <r>
      <rPr>
        <sz val="11"/>
        <color theme="1"/>
        <rFont val="ＭＳ Ｐゴシック"/>
        <family val="3"/>
        <charset val="128"/>
      </rPr>
      <t>観測値</t>
    </r>
  </si>
  <si>
    <r>
      <rPr>
        <sz val="11"/>
        <color theme="1"/>
        <rFont val="ＭＳ Ｐゴシック"/>
        <family val="3"/>
        <charset val="128"/>
      </rPr>
      <t>予測値</t>
    </r>
    <r>
      <rPr>
        <sz val="11"/>
        <color theme="1"/>
        <rFont val="Times New Roman"/>
        <family val="1"/>
      </rPr>
      <t>: Y</t>
    </r>
  </si>
  <si>
    <t>原料メーカ</t>
  </si>
  <si>
    <t>機械</t>
  </si>
  <si>
    <t>生産担当者</t>
  </si>
  <si>
    <t>生産条件</t>
  </si>
  <si>
    <r>
      <rPr>
        <sz val="11"/>
        <color theme="1"/>
        <rFont val="ＭＳ 明朝"/>
        <family val="1"/>
        <charset val="128"/>
      </rPr>
      <t>特性値</t>
    </r>
  </si>
  <si>
    <r>
      <rPr>
        <sz val="11"/>
        <color theme="1"/>
        <rFont val="ＭＳ 明朝"/>
        <family val="1"/>
        <charset val="128"/>
      </rPr>
      <t xml:space="preserve">旧式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5</t>
    </r>
  </si>
  <si>
    <r>
      <rPr>
        <sz val="11"/>
        <color theme="1"/>
        <rFont val="Times New Roman"/>
        <family val="1"/>
      </rPr>
      <t>F</t>
    </r>
    <r>
      <rPr>
        <sz val="11"/>
        <color theme="1"/>
        <rFont val="ＭＳ 明朝"/>
        <family val="1"/>
        <charset val="128"/>
      </rPr>
      <t>さん</t>
    </r>
    <r>
      <rPr>
        <sz val="11"/>
        <color theme="1"/>
        <rFont val="Times New Roman"/>
        <family val="1"/>
      </rPr>
      <t xml:space="preserve">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7</t>
    </r>
  </si>
  <si>
    <r>
      <rPr>
        <sz val="11"/>
        <color theme="1"/>
        <rFont val="Times New Roman"/>
        <family val="1"/>
      </rPr>
      <t>G</t>
    </r>
    <r>
      <rPr>
        <sz val="11"/>
        <color theme="1"/>
        <rFont val="ＭＳ 明朝"/>
        <family val="1"/>
        <charset val="128"/>
      </rPr>
      <t>さん</t>
    </r>
    <r>
      <rPr>
        <sz val="11"/>
        <color theme="1"/>
        <rFont val="Times New Roman"/>
        <family val="1"/>
      </rPr>
      <t xml:space="preserve">  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8</t>
    </r>
  </si>
  <si>
    <r>
      <rPr>
        <sz val="11"/>
        <color theme="1"/>
        <rFont val="Times New Roman"/>
        <family val="1"/>
      </rPr>
      <t>H</t>
    </r>
    <r>
      <rPr>
        <sz val="11"/>
        <color theme="1"/>
        <rFont val="ＭＳ 明朝"/>
        <family val="1"/>
        <charset val="128"/>
      </rPr>
      <t>さん</t>
    </r>
    <r>
      <rPr>
        <sz val="11"/>
        <color theme="1"/>
        <rFont val="Times New Roman"/>
        <family val="1"/>
      </rPr>
      <t xml:space="preserve">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9</t>
    </r>
  </si>
  <si>
    <r>
      <rPr>
        <sz val="11"/>
        <color theme="1"/>
        <rFont val="ＭＳ Ｐ明朝"/>
        <family val="1"/>
        <charset val="128"/>
      </rPr>
      <t>速度</t>
    </r>
    <r>
      <rPr>
        <sz val="11"/>
        <color theme="1"/>
        <rFont val="Times New Roman"/>
        <family val="1"/>
      </rPr>
      <t xml:space="preserve">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10</t>
    </r>
  </si>
  <si>
    <r>
      <rPr>
        <sz val="11"/>
        <color theme="1"/>
        <rFont val="ＭＳ Ｐ明朝"/>
        <family val="1"/>
        <charset val="128"/>
      </rPr>
      <t>温度</t>
    </r>
    <r>
      <rPr>
        <sz val="11"/>
        <color theme="1"/>
        <rFont val="Times New Roman"/>
        <family val="1"/>
      </rPr>
      <t xml:space="preserve">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11</t>
    </r>
  </si>
  <si>
    <r>
      <rPr>
        <sz val="11"/>
        <color theme="1"/>
        <rFont val="Times New Roman"/>
        <family val="1"/>
      </rPr>
      <t>A</t>
    </r>
    <r>
      <rPr>
        <sz val="11"/>
        <color theme="1"/>
        <rFont val="ＭＳ 明朝"/>
        <family val="1"/>
        <charset val="128"/>
      </rPr>
      <t>社と</t>
    </r>
    <r>
      <rPr>
        <sz val="11"/>
        <color theme="1"/>
        <rFont val="Times New Roman"/>
        <family val="1"/>
      </rPr>
      <t>C</t>
    </r>
    <r>
      <rPr>
        <sz val="11"/>
        <color theme="1"/>
        <rFont val="ＭＳ 明朝"/>
        <family val="1"/>
        <charset val="128"/>
      </rPr>
      <t>社の平均と</t>
    </r>
    <r>
      <rPr>
        <sz val="11"/>
        <color theme="1"/>
        <rFont val="Times New Roman"/>
        <family val="1"/>
      </rPr>
      <t>B</t>
    </r>
    <r>
      <rPr>
        <sz val="11"/>
        <color theme="1"/>
        <rFont val="ＭＳ 明朝"/>
        <family val="1"/>
        <charset val="128"/>
      </rPr>
      <t>社の差</t>
    </r>
    <r>
      <rPr>
        <sz val="11"/>
        <color theme="1"/>
        <rFont val="Times New Roman"/>
        <family val="1"/>
      </rPr>
      <t xml:space="preserve">                     </t>
    </r>
    <r>
      <rPr>
        <i/>
        <sz val="11"/>
        <color theme="1"/>
        <rFont val="Times New Roman"/>
        <family val="1"/>
      </rPr>
      <t>X2</t>
    </r>
  </si>
  <si>
    <t>列 1</t>
  </si>
  <si>
    <t>列 2</t>
  </si>
  <si>
    <t>列 3</t>
  </si>
  <si>
    <t>列 4</t>
  </si>
  <si>
    <t>列 5</t>
  </si>
  <si>
    <t>列 6</t>
  </si>
  <si>
    <t>列 7</t>
  </si>
  <si>
    <t>列 8</t>
  </si>
  <si>
    <t>通常の数量化</t>
    <rPh sb="0" eb="2">
      <t>ツウジョウ</t>
    </rPh>
    <rPh sb="3" eb="6">
      <t>スウリョウカ</t>
    </rPh>
    <phoneticPr fontId="11"/>
  </si>
  <si>
    <t>対比による数量化</t>
    <rPh sb="0" eb="2">
      <t>タイヒ</t>
    </rPh>
    <rPh sb="5" eb="8">
      <t>スウリョウカ</t>
    </rPh>
    <phoneticPr fontId="11"/>
  </si>
  <si>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2</t>
    </r>
    <phoneticPr fontId="11"/>
  </si>
  <si>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3</t>
    </r>
    <phoneticPr fontId="11"/>
  </si>
  <si>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1</t>
    </r>
    <phoneticPr fontId="11"/>
  </si>
  <si>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2</t>
    </r>
    <phoneticPr fontId="11"/>
  </si>
  <si>
    <r>
      <t>A</t>
    </r>
    <r>
      <rPr>
        <sz val="8"/>
        <color theme="1"/>
        <rFont val="ＭＳ ゴシック"/>
        <family val="3"/>
        <charset val="128"/>
      </rPr>
      <t>社</t>
    </r>
    <rPh sb="1" eb="2">
      <t>シャ</t>
    </rPh>
    <phoneticPr fontId="11"/>
  </si>
  <si>
    <r>
      <t>B</t>
    </r>
    <r>
      <rPr>
        <sz val="8"/>
        <color theme="1"/>
        <rFont val="ＭＳ ゴシック"/>
        <family val="3"/>
        <charset val="128"/>
      </rPr>
      <t>社</t>
    </r>
    <rPh sb="1" eb="2">
      <t>シャ</t>
    </rPh>
    <phoneticPr fontId="11"/>
  </si>
  <si>
    <r>
      <t>C</t>
    </r>
    <r>
      <rPr>
        <sz val="8"/>
        <color theme="1"/>
        <rFont val="ＭＳ ゴシック"/>
        <family val="3"/>
        <charset val="128"/>
      </rPr>
      <t>社</t>
    </r>
    <rPh sb="1" eb="2">
      <t>シャ</t>
    </rPh>
    <phoneticPr fontId="11"/>
  </si>
  <si>
    <r>
      <t>A</t>
    </r>
    <r>
      <rPr>
        <sz val="11"/>
        <color theme="1"/>
        <rFont val="ＭＳ ゴシック"/>
        <family val="3"/>
        <charset val="128"/>
      </rPr>
      <t>社と</t>
    </r>
    <r>
      <rPr>
        <sz val="11"/>
        <color theme="1"/>
        <rFont val="Times New Roman"/>
        <family val="1"/>
      </rPr>
      <t>C</t>
    </r>
    <r>
      <rPr>
        <sz val="11"/>
        <color theme="1"/>
        <rFont val="ＭＳ ゴシック"/>
        <family val="3"/>
        <charset val="128"/>
      </rPr>
      <t>社の差</t>
    </r>
    <r>
      <rPr>
        <sz val="11"/>
        <color theme="1"/>
        <rFont val="Times New Roman"/>
        <family val="1"/>
      </rPr>
      <t xml:space="preserve">   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1</t>
    </r>
    <phoneticPr fontId="11"/>
  </si>
  <si>
    <r>
      <rPr>
        <sz val="10"/>
        <color theme="1"/>
        <rFont val="ＭＳ Ｐ明朝"/>
        <family val="1"/>
        <charset val="128"/>
      </rPr>
      <t>√</t>
    </r>
    <r>
      <rPr>
        <sz val="10"/>
        <color theme="1"/>
        <rFont val="Times New Roman"/>
        <family val="1"/>
      </rPr>
      <t>2/2</t>
    </r>
    <phoneticPr fontId="11"/>
  </si>
  <si>
    <r>
      <t>-</t>
    </r>
    <r>
      <rPr>
        <sz val="10"/>
        <color theme="1"/>
        <rFont val="ＭＳ Ｐ明朝"/>
        <family val="1"/>
        <charset val="128"/>
      </rPr>
      <t>√</t>
    </r>
    <r>
      <rPr>
        <sz val="10"/>
        <color theme="1"/>
        <rFont val="Times New Roman"/>
        <family val="1"/>
      </rPr>
      <t>2/2</t>
    </r>
    <phoneticPr fontId="11"/>
  </si>
  <si>
    <r>
      <t>1/</t>
    </r>
    <r>
      <rPr>
        <sz val="10"/>
        <color theme="1"/>
        <rFont val="ＭＳ Ｐ明朝"/>
        <family val="1"/>
        <charset val="128"/>
      </rPr>
      <t>√6</t>
    </r>
    <phoneticPr fontId="11"/>
  </si>
  <si>
    <r>
      <t>-2/</t>
    </r>
    <r>
      <rPr>
        <sz val="10"/>
        <color theme="1"/>
        <rFont val="ＭＳ Ｐ明朝"/>
        <family val="1"/>
        <charset val="128"/>
      </rPr>
      <t>√</t>
    </r>
    <r>
      <rPr>
        <sz val="10"/>
        <color theme="1"/>
        <rFont val="Times New Roman"/>
        <family val="1"/>
      </rPr>
      <t>6</t>
    </r>
    <phoneticPr fontId="11"/>
  </si>
  <si>
    <t>F(8,11;0.05)=</t>
    <phoneticPr fontId="18"/>
  </si>
  <si>
    <t>=B18/SQRT(2)+B19/SQRT(6) →</t>
    <phoneticPr fontId="11"/>
  </si>
  <si>
    <r>
      <t>1/</t>
    </r>
    <r>
      <rPr>
        <sz val="10"/>
        <color theme="1"/>
        <rFont val="ＭＳ Ｐ明朝"/>
        <family val="1"/>
        <charset val="128"/>
      </rPr>
      <t>√</t>
    </r>
    <r>
      <rPr>
        <sz val="10"/>
        <color theme="1"/>
        <rFont val="Times New Roman"/>
        <family val="1"/>
      </rPr>
      <t>2</t>
    </r>
    <phoneticPr fontId="11"/>
  </si>
  <si>
    <r>
      <t>-1/</t>
    </r>
    <r>
      <rPr>
        <sz val="10"/>
        <color theme="1"/>
        <rFont val="ＭＳ Ｐ明朝"/>
        <family val="1"/>
        <charset val="128"/>
      </rPr>
      <t>√</t>
    </r>
    <r>
      <rPr>
        <sz val="10"/>
        <color theme="1"/>
        <rFont val="Times New Roman"/>
        <family val="1"/>
      </rPr>
      <t>2</t>
    </r>
    <phoneticPr fontId="11"/>
  </si>
  <si>
    <r>
      <t>1/</t>
    </r>
    <r>
      <rPr>
        <sz val="10"/>
        <color theme="1"/>
        <rFont val="ＭＳ Ｐ明朝"/>
        <family val="1"/>
        <charset val="128"/>
      </rPr>
      <t>√</t>
    </r>
    <r>
      <rPr>
        <sz val="10"/>
        <color theme="1"/>
        <rFont val="Times New Roman"/>
        <family val="1"/>
      </rPr>
      <t>6</t>
    </r>
    <phoneticPr fontId="11"/>
  </si>
  <si>
    <r>
      <t>A</t>
    </r>
    <r>
      <rPr>
        <sz val="11"/>
        <color theme="1"/>
        <rFont val="ＭＳ Ｐゴシック"/>
        <family val="3"/>
        <charset val="128"/>
      </rPr>
      <t>社を</t>
    </r>
    <r>
      <rPr>
        <sz val="11"/>
        <color theme="1"/>
        <rFont val="Times New Roman"/>
        <family val="1"/>
      </rPr>
      <t xml:space="preserve">0                           </t>
    </r>
    <r>
      <rPr>
        <sz val="11"/>
        <color theme="1"/>
        <rFont val="ＭＳ Ｐゴシック"/>
        <family val="3"/>
        <charset val="128"/>
      </rPr>
      <t>にする→</t>
    </r>
    <rPh sb="1" eb="2">
      <t>シャ</t>
    </rPh>
    <phoneticPr fontId="11"/>
  </si>
  <si>
    <t>　　　　　　　　各社の係数　↑</t>
    <rPh sb="8" eb="10">
      <t>カクシャ</t>
    </rPh>
    <rPh sb="11" eb="13">
      <t>ケイスウ</t>
    </rPh>
    <phoneticPr fontId="11"/>
  </si>
  <si>
    <t>=L33+(N32+N34)/2</t>
    <phoneticPr fontId="11"/>
  </si>
  <si>
    <t>=L34-L32</t>
    <phoneticPr fontId="11"/>
  </si>
  <si>
    <r>
      <rPr>
        <sz val="8"/>
        <color theme="1"/>
        <rFont val="ＭＳ Ｐゴシック"/>
        <family val="3"/>
        <charset val="128"/>
      </rPr>
      <t>❸対比</t>
    </r>
    <r>
      <rPr>
        <sz val="8"/>
        <color theme="1"/>
        <rFont val="Times New Roman"/>
        <family val="1"/>
      </rPr>
      <t>X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ＭＳ Ｐゴシック"/>
        <family val="3"/>
        <charset val="128"/>
      </rPr>
      <t>は</t>
    </r>
    <r>
      <rPr>
        <sz val="8"/>
        <color theme="1"/>
        <rFont val="Times New Roman"/>
        <family val="1"/>
      </rPr>
      <t>A</t>
    </r>
    <r>
      <rPr>
        <sz val="8"/>
        <color theme="1"/>
        <rFont val="ＭＳ Ｐゴシック"/>
        <family val="3"/>
        <charset val="128"/>
      </rPr>
      <t>社と</t>
    </r>
    <r>
      <rPr>
        <sz val="8"/>
        <color theme="1"/>
        <rFont val="Times New Roman"/>
        <family val="1"/>
      </rPr>
      <t>C</t>
    </r>
    <r>
      <rPr>
        <sz val="8"/>
        <color theme="1"/>
        <rFont val="ＭＳ Ｐゴシック"/>
        <family val="3"/>
        <charset val="128"/>
      </rPr>
      <t>社の平均と</t>
    </r>
    <r>
      <rPr>
        <sz val="8"/>
        <color theme="1"/>
        <rFont val="Times New Roman"/>
        <family val="1"/>
      </rPr>
      <t>B</t>
    </r>
    <r>
      <rPr>
        <sz val="8"/>
        <color theme="1"/>
        <rFont val="ＭＳ Ｐゴシック"/>
        <family val="3"/>
        <charset val="128"/>
      </rPr>
      <t>社の差である</t>
    </r>
    <rPh sb="1" eb="3">
      <t>タイヒ</t>
    </rPh>
    <rPh sb="7" eb="8">
      <t>シャ</t>
    </rPh>
    <rPh sb="10" eb="11">
      <t>シャ</t>
    </rPh>
    <rPh sb="12" eb="14">
      <t>ヘイキン</t>
    </rPh>
    <rPh sb="16" eb="17">
      <t>シャ</t>
    </rPh>
    <rPh sb="18" eb="19">
      <t>サ</t>
    </rPh>
    <phoneticPr fontId="11"/>
  </si>
  <si>
    <r>
      <rPr>
        <sz val="8"/>
        <color theme="1"/>
        <rFont val="ＭＳ Ｐゴシック"/>
        <family val="3"/>
        <charset val="128"/>
      </rPr>
      <t>❷対比</t>
    </r>
    <r>
      <rPr>
        <sz val="8"/>
        <color theme="1"/>
        <rFont val="Times New Roman"/>
        <family val="1"/>
      </rPr>
      <t>X</t>
    </r>
    <r>
      <rPr>
        <vertAlign val="subscript"/>
        <sz val="8"/>
        <color theme="1"/>
        <rFont val="Times New Roman"/>
        <family val="1"/>
      </rPr>
      <t>1</t>
    </r>
    <r>
      <rPr>
        <sz val="8"/>
        <color theme="1"/>
        <rFont val="ＭＳ Ｐゴシック"/>
        <family val="3"/>
        <charset val="128"/>
      </rPr>
      <t>は</t>
    </r>
    <r>
      <rPr>
        <sz val="8"/>
        <color theme="1"/>
        <rFont val="Times New Roman"/>
        <family val="1"/>
      </rPr>
      <t>A</t>
    </r>
    <r>
      <rPr>
        <sz val="8"/>
        <color theme="1"/>
        <rFont val="ＭＳ Ｐゴシック"/>
        <family val="3"/>
        <charset val="128"/>
      </rPr>
      <t>社と</t>
    </r>
    <r>
      <rPr>
        <sz val="8"/>
        <color theme="1"/>
        <rFont val="Times New Roman"/>
        <family val="1"/>
      </rPr>
      <t>C</t>
    </r>
    <r>
      <rPr>
        <sz val="8"/>
        <color theme="1"/>
        <rFont val="ＭＳ Ｐゴシック"/>
        <family val="3"/>
        <charset val="128"/>
      </rPr>
      <t>社の差である</t>
    </r>
    <rPh sb="1" eb="3">
      <t>タイヒ</t>
    </rPh>
    <rPh sb="7" eb="8">
      <t>シャ</t>
    </rPh>
    <rPh sb="10" eb="11">
      <t>シャ</t>
    </rPh>
    <rPh sb="12" eb="13">
      <t>サ</t>
    </rPh>
    <phoneticPr fontId="11"/>
  </si>
  <si>
    <t>0</t>
    <phoneticPr fontId="11"/>
  </si>
  <si>
    <r>
      <t>❶例題</t>
    </r>
    <r>
      <rPr>
        <sz val="8"/>
        <color theme="1"/>
        <rFont val="Times New Roman"/>
        <family val="1"/>
      </rPr>
      <t>4.1</t>
    </r>
    <r>
      <rPr>
        <sz val="8"/>
        <color theme="1"/>
        <rFont val="ＭＳ Ｐゴシック"/>
        <family val="3"/>
        <charset val="128"/>
      </rPr>
      <t>では，</t>
    </r>
    <r>
      <rPr>
        <sz val="8"/>
        <color theme="1"/>
        <rFont val="Times New Roman"/>
        <family val="1"/>
      </rPr>
      <t>A</t>
    </r>
    <r>
      <rPr>
        <sz val="8"/>
        <color theme="1"/>
        <rFont val="ＭＳ Ｐゴシック"/>
        <family val="3"/>
        <charset val="128"/>
      </rPr>
      <t>社は</t>
    </r>
    <r>
      <rPr>
        <sz val="8"/>
        <color theme="1"/>
        <rFont val="Times New Roman"/>
        <family val="1"/>
      </rPr>
      <t>0</t>
    </r>
    <r>
      <rPr>
        <sz val="8"/>
        <color theme="1"/>
        <rFont val="ＭＳ Ｐゴシック"/>
        <family val="3"/>
        <charset val="128"/>
      </rPr>
      <t>とおく</t>
    </r>
    <rPh sb="1" eb="3">
      <t>レイダイ</t>
    </rPh>
    <rPh sb="10" eb="11">
      <t>シャ</t>
    </rPh>
    <phoneticPr fontId="11"/>
  </si>
  <si>
    <r>
      <rPr>
        <sz val="11"/>
        <color rgb="FF1B04F6"/>
        <rFont val="ＭＳ Ｐゴシック"/>
        <family val="3"/>
        <charset val="128"/>
      </rPr>
      <t>　　　↑　例題</t>
    </r>
    <r>
      <rPr>
        <sz val="11"/>
        <color rgb="FF1B04F6"/>
        <rFont val="Times New Roman"/>
        <family val="1"/>
      </rPr>
      <t>4.1</t>
    </r>
    <r>
      <rPr>
        <sz val="11"/>
        <color rgb="FF1B04F6"/>
        <rFont val="ＭＳ Ｐゴシック"/>
        <family val="3"/>
        <charset val="128"/>
      </rPr>
      <t>の結果と一致</t>
    </r>
    <rPh sb="5" eb="7">
      <t>レイダイ</t>
    </rPh>
    <rPh sb="11" eb="13">
      <t>ケッカ</t>
    </rPh>
    <rPh sb="14" eb="16">
      <t>イッチ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</si>
</sst>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0.0_ "/>
    <numFmt numFmtId="178" formatCode="0.0000"/>
    <numFmt numFmtId="179" formatCode="0.000"/>
    <numFmt numFmtId="180" formatCode="0.000_ "/>
  </numFmts>
  <fonts count="29" x14ac:knownFonts="1">
    <font>
      <sz val="11"/>
      <color theme="1"/>
      <name val="ＭＳ Ｐゴシック"/>
      <charset val="128"/>
      <scheme val="minor"/>
    </font>
    <font>
      <sz val="11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i/>
      <sz val="11"/>
      <color theme="1"/>
      <name val="Times New Roman"/>
      <family val="1"/>
    </font>
    <font>
      <sz val="6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rgb="FFFF0000"/>
      <name val="Times New Roman"/>
      <family val="1"/>
    </font>
    <font>
      <vertAlign val="subscript"/>
      <sz val="11"/>
      <color theme="1"/>
      <name val="Times New Roman"/>
      <family val="1"/>
    </font>
    <font>
      <sz val="8"/>
      <color theme="1"/>
      <name val="ＭＳ ゴシック"/>
      <family val="3"/>
      <charset val="128"/>
    </font>
    <font>
      <sz val="8"/>
      <color theme="1"/>
      <name val="Times New Roman"/>
      <family val="1"/>
    </font>
    <font>
      <sz val="10"/>
      <color theme="1"/>
      <name val="ＭＳ Ｐ明朝"/>
      <family val="1"/>
      <charset val="128"/>
    </font>
    <font>
      <sz val="9"/>
      <color theme="1"/>
      <name val="Times New Roman"/>
      <family val="1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Times New Roman"/>
      <family val="1"/>
      <charset val="128"/>
    </font>
    <font>
      <sz val="11"/>
      <color theme="1"/>
      <name val="Times New Roman"/>
      <family val="3"/>
      <charset val="128"/>
    </font>
    <font>
      <sz val="8"/>
      <color theme="1"/>
      <name val="ＭＳ Ｐゴシック"/>
      <family val="3"/>
      <charset val="128"/>
    </font>
    <font>
      <vertAlign val="subscript"/>
      <sz val="8"/>
      <color theme="1"/>
      <name val="Times New Roman"/>
      <family val="1"/>
    </font>
    <font>
      <sz val="11"/>
      <color rgb="FFFF0000"/>
      <name val="ＭＳ Ｐゴシック"/>
      <family val="3"/>
      <charset val="128"/>
      <scheme val="minor"/>
    </font>
    <font>
      <sz val="8"/>
      <color theme="1"/>
      <name val="Times New Roman"/>
      <family val="3"/>
      <charset val="128"/>
    </font>
    <font>
      <sz val="11"/>
      <color rgb="FF1B04F6"/>
      <name val="Times New Roman"/>
      <family val="3"/>
      <charset val="128"/>
    </font>
    <font>
      <sz val="11"/>
      <color rgb="FF1B04F6"/>
      <name val="ＭＳ Ｐゴシック"/>
      <family val="3"/>
      <charset val="128"/>
    </font>
    <font>
      <sz val="11"/>
      <color rgb="FF1B04F6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76" fontId="1" fillId="0" borderId="5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vertical="center"/>
    </xf>
    <xf numFmtId="178" fontId="1" fillId="0" borderId="5" xfId="0" applyNumberFormat="1" applyFont="1" applyFill="1" applyBorder="1" applyAlignment="1">
      <alignment vertical="center"/>
    </xf>
    <xf numFmtId="178" fontId="12" fillId="0" borderId="0" xfId="0" applyNumberFormat="1" applyFont="1" applyFill="1" applyBorder="1" applyAlignment="1">
      <alignment vertical="center"/>
    </xf>
    <xf numFmtId="178" fontId="12" fillId="0" borderId="5" xfId="0" applyNumberFormat="1" applyFont="1" applyFill="1" applyBorder="1" applyAlignment="1">
      <alignment vertical="center"/>
    </xf>
    <xf numFmtId="0" fontId="0" fillId="0" borderId="9" xfId="0" applyFill="1" applyBorder="1" applyAlignment="1">
      <alignment vertical="center"/>
    </xf>
    <xf numFmtId="178" fontId="12" fillId="0" borderId="9" xfId="0" applyNumberFormat="1" applyFont="1" applyFill="1" applyBorder="1" applyAlignment="1">
      <alignment vertical="center"/>
    </xf>
    <xf numFmtId="178" fontId="1" fillId="0" borderId="9" xfId="0" applyNumberFormat="1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178" fontId="1" fillId="0" borderId="8" xfId="0" applyNumberFormat="1" applyFont="1" applyFill="1" applyBorder="1" applyAlignment="1">
      <alignment vertical="center"/>
    </xf>
    <xf numFmtId="178" fontId="12" fillId="0" borderId="8" xfId="0" applyNumberFormat="1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quotePrefix="1" applyFont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179" fontId="17" fillId="0" borderId="7" xfId="0" applyNumberFormat="1" applyFont="1" applyBorder="1" applyAlignment="1">
      <alignment horizontal="center" vertical="center"/>
    </xf>
    <xf numFmtId="179" fontId="1" fillId="0" borderId="0" xfId="0" applyNumberFormat="1" applyFont="1" applyFill="1" applyBorder="1" applyAlignment="1">
      <alignment vertical="center"/>
    </xf>
    <xf numFmtId="179" fontId="1" fillId="0" borderId="5" xfId="0" applyNumberFormat="1" applyFont="1" applyFill="1" applyBorder="1" applyAlignment="1">
      <alignment vertical="center"/>
    </xf>
    <xf numFmtId="178" fontId="1" fillId="0" borderId="2" xfId="0" applyNumberFormat="1" applyFont="1" applyBorder="1">
      <alignment vertical="center"/>
    </xf>
    <xf numFmtId="179" fontId="6" fillId="0" borderId="5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80" fontId="1" fillId="0" borderId="0" xfId="0" applyNumberFormat="1" applyFont="1" applyFill="1" applyBorder="1" applyAlignment="1">
      <alignment horizontal="center" vertical="center"/>
    </xf>
    <xf numFmtId="179" fontId="1" fillId="4" borderId="2" xfId="0" applyNumberFormat="1" applyFont="1" applyFill="1" applyBorder="1">
      <alignment vertical="center"/>
    </xf>
    <xf numFmtId="0" fontId="22" fillId="0" borderId="0" xfId="0" applyFont="1">
      <alignment vertical="center"/>
    </xf>
    <xf numFmtId="0" fontId="24" fillId="0" borderId="0" xfId="0" quotePrefix="1" applyFont="1">
      <alignment vertical="center"/>
    </xf>
    <xf numFmtId="0" fontId="12" fillId="0" borderId="0" xfId="0" quotePrefix="1" applyFont="1">
      <alignment vertical="center"/>
    </xf>
    <xf numFmtId="0" fontId="12" fillId="0" borderId="0" xfId="0" applyFont="1">
      <alignment vertical="center"/>
    </xf>
    <xf numFmtId="0" fontId="25" fillId="0" borderId="0" xfId="0" applyFont="1">
      <alignment vertical="center"/>
    </xf>
    <xf numFmtId="0" fontId="1" fillId="2" borderId="0" xfId="0" applyFont="1" applyFill="1" applyBorder="1" applyAlignment="1">
      <alignment horizontal="center" vertical="center"/>
    </xf>
    <xf numFmtId="179" fontId="1" fillId="2" borderId="0" xfId="0" applyNumberFormat="1" applyFont="1" applyFill="1" applyBorder="1" applyAlignment="1">
      <alignment vertical="center"/>
    </xf>
    <xf numFmtId="0" fontId="19" fillId="2" borderId="0" xfId="0" quotePrefix="1" applyFont="1" applyFill="1">
      <alignment vertical="center"/>
    </xf>
    <xf numFmtId="0" fontId="0" fillId="2" borderId="0" xfId="0" applyFill="1">
      <alignment vertical="center"/>
    </xf>
    <xf numFmtId="0" fontId="20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1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9"/>
  <colors>
    <mruColors>
      <color rgb="FF1B04F6"/>
      <color rgb="FF0C02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1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直交対比のデータ!$D$4:$D$23</c:f>
              <c:numCache>
                <c:formatCode>General</c:formatCode>
                <c:ptCount val="20"/>
                <c:pt idx="0">
                  <c:v>0.70710678118654746</c:v>
                </c:pt>
                <c:pt idx="1">
                  <c:v>0.70710678118654746</c:v>
                </c:pt>
                <c:pt idx="2">
                  <c:v>0</c:v>
                </c:pt>
                <c:pt idx="3">
                  <c:v>0.70710678118654746</c:v>
                </c:pt>
                <c:pt idx="4">
                  <c:v>-0.70710678118654746</c:v>
                </c:pt>
                <c:pt idx="5">
                  <c:v>0</c:v>
                </c:pt>
                <c:pt idx="6">
                  <c:v>0</c:v>
                </c:pt>
                <c:pt idx="7">
                  <c:v>-0.70710678118654746</c:v>
                </c:pt>
                <c:pt idx="8">
                  <c:v>-0.70710678118654746</c:v>
                </c:pt>
                <c:pt idx="9">
                  <c:v>0.70710678118654746</c:v>
                </c:pt>
                <c:pt idx="10">
                  <c:v>0.70710678118654746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0.70710678118654746</c:v>
                </c:pt>
                <c:pt idx="15">
                  <c:v>0.70710678118654746</c:v>
                </c:pt>
                <c:pt idx="16">
                  <c:v>-0.70710678118654746</c:v>
                </c:pt>
                <c:pt idx="17">
                  <c:v>-0.70710678118654746</c:v>
                </c:pt>
                <c:pt idx="18">
                  <c:v>-0.70710678118654746</c:v>
                </c:pt>
                <c:pt idx="19">
                  <c:v>-0.70710678118654746</c:v>
                </c:pt>
              </c:numCache>
            </c:numRef>
          </c:xVal>
          <c:yVal>
            <c:numRef>
              <c:f>直交対比のデータ!$L$4:$L$23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31-4BD0-95B0-184B5E225BF2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直交対比のデータ!$D$4:$D$23</c:f>
              <c:numCache>
                <c:formatCode>General</c:formatCode>
                <c:ptCount val="20"/>
                <c:pt idx="0">
                  <c:v>0.70710678118654746</c:v>
                </c:pt>
                <c:pt idx="1">
                  <c:v>0.70710678118654746</c:v>
                </c:pt>
                <c:pt idx="2">
                  <c:v>0</c:v>
                </c:pt>
                <c:pt idx="3">
                  <c:v>0.70710678118654746</c:v>
                </c:pt>
                <c:pt idx="4">
                  <c:v>-0.70710678118654746</c:v>
                </c:pt>
                <c:pt idx="5">
                  <c:v>0</c:v>
                </c:pt>
                <c:pt idx="6">
                  <c:v>0</c:v>
                </c:pt>
                <c:pt idx="7">
                  <c:v>-0.70710678118654746</c:v>
                </c:pt>
                <c:pt idx="8">
                  <c:v>-0.70710678118654746</c:v>
                </c:pt>
                <c:pt idx="9">
                  <c:v>0.70710678118654746</c:v>
                </c:pt>
                <c:pt idx="10">
                  <c:v>0.70710678118654746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0.70710678118654746</c:v>
                </c:pt>
                <c:pt idx="15">
                  <c:v>0.70710678118654746</c:v>
                </c:pt>
                <c:pt idx="16">
                  <c:v>-0.70710678118654746</c:v>
                </c:pt>
                <c:pt idx="17">
                  <c:v>-0.70710678118654746</c:v>
                </c:pt>
                <c:pt idx="18">
                  <c:v>-0.70710678118654746</c:v>
                </c:pt>
                <c:pt idx="19">
                  <c:v>-0.70710678118654746</c:v>
                </c:pt>
              </c:numCache>
            </c:numRef>
          </c:xVal>
          <c:yVal>
            <c:numRef>
              <c:f>直交対比での解析結果!$B$32:$B$51</c:f>
              <c:numCache>
                <c:formatCode>0.00_ 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23.010375987943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12.4139085409945</c:v>
                </c:pt>
                <c:pt idx="8">
                  <c:v>23.889833741380599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21.197117288358999</c:v>
                </c:pt>
                <c:pt idx="17">
                  <c:v>23.201929747021602</c:v>
                </c:pt>
                <c:pt idx="18">
                  <c:v>18.251538826353102</c:v>
                </c:pt>
                <c:pt idx="19">
                  <c:v>32.475025092326199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31-4BD0-95B0-184B5E225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52832"/>
        <c:axId val="213724544"/>
      </c:scatterChart>
      <c:valAx>
        <c:axId val="21375283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3724544"/>
        <c:crosses val="autoZero"/>
        <c:crossBetween val="midCat"/>
      </c:valAx>
      <c:valAx>
        <c:axId val="213724544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3752832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2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直交対比のデータ!$E$4:$E$23</c:f>
              <c:numCache>
                <c:formatCode>General</c:formatCode>
                <c:ptCount val="20"/>
                <c:pt idx="0">
                  <c:v>0.40824829046386307</c:v>
                </c:pt>
                <c:pt idx="1">
                  <c:v>0.40824829046386307</c:v>
                </c:pt>
                <c:pt idx="2">
                  <c:v>-0.81649658092772615</c:v>
                </c:pt>
                <c:pt idx="3">
                  <c:v>0.40824829046386307</c:v>
                </c:pt>
                <c:pt idx="4">
                  <c:v>0.40824829046386307</c:v>
                </c:pt>
                <c:pt idx="5">
                  <c:v>-0.81649658092772615</c:v>
                </c:pt>
                <c:pt idx="6">
                  <c:v>-0.81649658092772615</c:v>
                </c:pt>
                <c:pt idx="7">
                  <c:v>0.40824829046386307</c:v>
                </c:pt>
                <c:pt idx="8">
                  <c:v>0.40824829046386307</c:v>
                </c:pt>
                <c:pt idx="9">
                  <c:v>0.40824829046386307</c:v>
                </c:pt>
                <c:pt idx="10">
                  <c:v>0.40824829046386307</c:v>
                </c:pt>
                <c:pt idx="11">
                  <c:v>-0.81649658092772615</c:v>
                </c:pt>
                <c:pt idx="12">
                  <c:v>-0.81649658092772615</c:v>
                </c:pt>
                <c:pt idx="13">
                  <c:v>-0.81649658092772615</c:v>
                </c:pt>
                <c:pt idx="14">
                  <c:v>0.40824829046386307</c:v>
                </c:pt>
                <c:pt idx="15">
                  <c:v>0.40824829046386307</c:v>
                </c:pt>
                <c:pt idx="16">
                  <c:v>0.40824829046386307</c:v>
                </c:pt>
                <c:pt idx="17">
                  <c:v>0.40824829046386307</c:v>
                </c:pt>
                <c:pt idx="18">
                  <c:v>0.40824829046386307</c:v>
                </c:pt>
                <c:pt idx="19">
                  <c:v>0.40824829046386307</c:v>
                </c:pt>
              </c:numCache>
            </c:numRef>
          </c:xVal>
          <c:yVal>
            <c:numRef>
              <c:f>直交対比のデータ!$L$4:$L$23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A9-4A25-ADDD-1FC91738740C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直交対比のデータ!$E$4:$E$23</c:f>
              <c:numCache>
                <c:formatCode>General</c:formatCode>
                <c:ptCount val="20"/>
                <c:pt idx="0">
                  <c:v>0.40824829046386307</c:v>
                </c:pt>
                <c:pt idx="1">
                  <c:v>0.40824829046386307</c:v>
                </c:pt>
                <c:pt idx="2">
                  <c:v>-0.81649658092772615</c:v>
                </c:pt>
                <c:pt idx="3">
                  <c:v>0.40824829046386307</c:v>
                </c:pt>
                <c:pt idx="4">
                  <c:v>0.40824829046386307</c:v>
                </c:pt>
                <c:pt idx="5">
                  <c:v>-0.81649658092772615</c:v>
                </c:pt>
                <c:pt idx="6">
                  <c:v>-0.81649658092772615</c:v>
                </c:pt>
                <c:pt idx="7">
                  <c:v>0.40824829046386307</c:v>
                </c:pt>
                <c:pt idx="8">
                  <c:v>0.40824829046386307</c:v>
                </c:pt>
                <c:pt idx="9">
                  <c:v>0.40824829046386307</c:v>
                </c:pt>
                <c:pt idx="10">
                  <c:v>0.40824829046386307</c:v>
                </c:pt>
                <c:pt idx="11">
                  <c:v>-0.81649658092772615</c:v>
                </c:pt>
                <c:pt idx="12">
                  <c:v>-0.81649658092772615</c:v>
                </c:pt>
                <c:pt idx="13">
                  <c:v>-0.81649658092772615</c:v>
                </c:pt>
                <c:pt idx="14">
                  <c:v>0.40824829046386307</c:v>
                </c:pt>
                <c:pt idx="15">
                  <c:v>0.40824829046386307</c:v>
                </c:pt>
                <c:pt idx="16">
                  <c:v>0.40824829046386307</c:v>
                </c:pt>
                <c:pt idx="17">
                  <c:v>0.40824829046386307</c:v>
                </c:pt>
                <c:pt idx="18">
                  <c:v>0.40824829046386307</c:v>
                </c:pt>
                <c:pt idx="19">
                  <c:v>0.40824829046386307</c:v>
                </c:pt>
              </c:numCache>
            </c:numRef>
          </c:xVal>
          <c:yVal>
            <c:numRef>
              <c:f>直交対比での解析結果!$B$32:$B$51</c:f>
              <c:numCache>
                <c:formatCode>0.00_ 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23.010375987943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12.4139085409945</c:v>
                </c:pt>
                <c:pt idx="8">
                  <c:v>23.889833741380599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21.197117288358999</c:v>
                </c:pt>
                <c:pt idx="17">
                  <c:v>23.201929747021602</c:v>
                </c:pt>
                <c:pt idx="18">
                  <c:v>18.251538826353102</c:v>
                </c:pt>
                <c:pt idx="19">
                  <c:v>32.475025092326199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A9-4A25-ADDD-1FC917387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04416"/>
        <c:axId val="214201088"/>
      </c:scatterChart>
      <c:valAx>
        <c:axId val="214204416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4201088"/>
        <c:crosses val="autoZero"/>
        <c:crossBetween val="midCat"/>
      </c:valAx>
      <c:valAx>
        <c:axId val="214201088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4204416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3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直交対比のデータ!$F$4:$F$23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直交対比のデータ!$L$4:$L$23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D9-4441-A4EC-25BF15D793BD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直交対比のデータ!$F$4:$F$23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直交対比での解析結果!$B$32:$B$51</c:f>
              <c:numCache>
                <c:formatCode>0.00_ 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23.010375987943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12.4139085409945</c:v>
                </c:pt>
                <c:pt idx="8">
                  <c:v>23.889833741380599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21.197117288358999</c:v>
                </c:pt>
                <c:pt idx="17">
                  <c:v>23.201929747021602</c:v>
                </c:pt>
                <c:pt idx="18">
                  <c:v>18.251538826353102</c:v>
                </c:pt>
                <c:pt idx="19">
                  <c:v>32.475025092326199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D9-4441-A4EC-25BF15D79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68544"/>
        <c:axId val="214248832"/>
      </c:scatterChart>
      <c:valAx>
        <c:axId val="214268544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3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4248832"/>
        <c:crosses val="autoZero"/>
        <c:crossBetween val="midCat"/>
      </c:valAx>
      <c:valAx>
        <c:axId val="214248832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4268544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4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直交対比のデータ!$G$4:$G$23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直交対比のデータ!$L$4:$L$23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B6-4E61-96F3-CAF28F644F91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直交対比のデータ!$G$4:$G$23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直交対比での解析結果!$B$32:$B$51</c:f>
              <c:numCache>
                <c:formatCode>0.00_ 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23.010375987943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12.4139085409945</c:v>
                </c:pt>
                <c:pt idx="8">
                  <c:v>23.889833741380599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21.197117288358999</c:v>
                </c:pt>
                <c:pt idx="17">
                  <c:v>23.201929747021602</c:v>
                </c:pt>
                <c:pt idx="18">
                  <c:v>18.251538826353102</c:v>
                </c:pt>
                <c:pt idx="19">
                  <c:v>32.475025092326199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6-4E61-96F3-CAF28F644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27136"/>
        <c:axId val="214423808"/>
      </c:scatterChart>
      <c:valAx>
        <c:axId val="214427136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4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4423808"/>
        <c:crosses val="autoZero"/>
        <c:crossBetween val="midCat"/>
      </c:valAx>
      <c:valAx>
        <c:axId val="214423808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4427136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5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直交対比のデータ!$H$4:$H$23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直交対比のデータ!$L$4:$L$23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B2-49AD-B038-92DF7504CACE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直交対比のデータ!$H$4:$H$23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直交対比での解析結果!$B$32:$B$51</c:f>
              <c:numCache>
                <c:formatCode>0.00_ 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23.010375987943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12.4139085409945</c:v>
                </c:pt>
                <c:pt idx="8">
                  <c:v>23.889833741380599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21.197117288358999</c:v>
                </c:pt>
                <c:pt idx="17">
                  <c:v>23.201929747021602</c:v>
                </c:pt>
                <c:pt idx="18">
                  <c:v>18.251538826353102</c:v>
                </c:pt>
                <c:pt idx="19">
                  <c:v>32.475025092326199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B2-49AD-B038-92DF7504C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022208"/>
        <c:axId val="215020672"/>
      </c:scatterChart>
      <c:valAx>
        <c:axId val="21502220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5020672"/>
        <c:crosses val="autoZero"/>
        <c:crossBetween val="midCat"/>
      </c:valAx>
      <c:valAx>
        <c:axId val="215020672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5022208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6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直交対比のデータ!$I$4:$I$23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xVal>
          <c:yVal>
            <c:numRef>
              <c:f>直交対比のデータ!$L$4:$L$23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8B-4CC5-A263-2148A925B3A4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直交対比のデータ!$I$4:$I$23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xVal>
          <c:yVal>
            <c:numRef>
              <c:f>直交対比での解析結果!$B$32:$B$51</c:f>
              <c:numCache>
                <c:formatCode>0.00_ 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23.010375987943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12.4139085409945</c:v>
                </c:pt>
                <c:pt idx="8">
                  <c:v>23.889833741380599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21.197117288358999</c:v>
                </c:pt>
                <c:pt idx="17">
                  <c:v>23.201929747021602</c:v>
                </c:pt>
                <c:pt idx="18">
                  <c:v>18.251538826353102</c:v>
                </c:pt>
                <c:pt idx="19">
                  <c:v>32.475025092326199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8B-4CC5-A263-2148A925B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448192"/>
        <c:axId val="215256448"/>
      </c:scatterChart>
      <c:valAx>
        <c:axId val="21544819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6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5256448"/>
        <c:crosses val="autoZero"/>
        <c:crossBetween val="midCat"/>
      </c:valAx>
      <c:valAx>
        <c:axId val="215256448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5448192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7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直交対比のデータ!$J$4:$J$23</c:f>
              <c:numCache>
                <c:formatCode>General</c:formatCode>
                <c:ptCount val="20"/>
                <c:pt idx="0">
                  <c:v>52</c:v>
                </c:pt>
                <c:pt idx="1">
                  <c:v>49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48</c:v>
                </c:pt>
                <c:pt idx="6">
                  <c:v>45</c:v>
                </c:pt>
                <c:pt idx="7">
                  <c:v>52</c:v>
                </c:pt>
                <c:pt idx="8">
                  <c:v>48</c:v>
                </c:pt>
                <c:pt idx="9">
                  <c:v>55</c:v>
                </c:pt>
                <c:pt idx="10">
                  <c:v>47</c:v>
                </c:pt>
                <c:pt idx="11">
                  <c:v>50</c:v>
                </c:pt>
                <c:pt idx="12">
                  <c:v>46</c:v>
                </c:pt>
                <c:pt idx="13">
                  <c:v>48</c:v>
                </c:pt>
                <c:pt idx="14">
                  <c:v>50</c:v>
                </c:pt>
                <c:pt idx="15">
                  <c:v>54</c:v>
                </c:pt>
                <c:pt idx="16">
                  <c:v>52</c:v>
                </c:pt>
                <c:pt idx="17">
                  <c:v>55</c:v>
                </c:pt>
                <c:pt idx="18">
                  <c:v>55</c:v>
                </c:pt>
                <c:pt idx="19">
                  <c:v>47</c:v>
                </c:pt>
              </c:numCache>
            </c:numRef>
          </c:xVal>
          <c:yVal>
            <c:numRef>
              <c:f>直交対比のデータ!$L$4:$L$23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97-4D23-96F8-88F0C2864679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直交対比のデータ!$J$4:$J$23</c:f>
              <c:numCache>
                <c:formatCode>General</c:formatCode>
                <c:ptCount val="20"/>
                <c:pt idx="0">
                  <c:v>52</c:v>
                </c:pt>
                <c:pt idx="1">
                  <c:v>49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48</c:v>
                </c:pt>
                <c:pt idx="6">
                  <c:v>45</c:v>
                </c:pt>
                <c:pt idx="7">
                  <c:v>52</c:v>
                </c:pt>
                <c:pt idx="8">
                  <c:v>48</c:v>
                </c:pt>
                <c:pt idx="9">
                  <c:v>55</c:v>
                </c:pt>
                <c:pt idx="10">
                  <c:v>47</c:v>
                </c:pt>
                <c:pt idx="11">
                  <c:v>50</c:v>
                </c:pt>
                <c:pt idx="12">
                  <c:v>46</c:v>
                </c:pt>
                <c:pt idx="13">
                  <c:v>48</c:v>
                </c:pt>
                <c:pt idx="14">
                  <c:v>50</c:v>
                </c:pt>
                <c:pt idx="15">
                  <c:v>54</c:v>
                </c:pt>
                <c:pt idx="16">
                  <c:v>52</c:v>
                </c:pt>
                <c:pt idx="17">
                  <c:v>55</c:v>
                </c:pt>
                <c:pt idx="18">
                  <c:v>55</c:v>
                </c:pt>
                <c:pt idx="19">
                  <c:v>47</c:v>
                </c:pt>
              </c:numCache>
            </c:numRef>
          </c:xVal>
          <c:yVal>
            <c:numRef>
              <c:f>直交対比での解析結果!$B$32:$B$51</c:f>
              <c:numCache>
                <c:formatCode>0.00_ 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23.010375987943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12.4139085409945</c:v>
                </c:pt>
                <c:pt idx="8">
                  <c:v>23.889833741380599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21.197117288358999</c:v>
                </c:pt>
                <c:pt idx="17">
                  <c:v>23.201929747021602</c:v>
                </c:pt>
                <c:pt idx="18">
                  <c:v>18.251538826353102</c:v>
                </c:pt>
                <c:pt idx="19">
                  <c:v>32.475025092326199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97-4D23-96F8-88F0C28646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582592"/>
        <c:axId val="215505152"/>
      </c:scatterChart>
      <c:valAx>
        <c:axId val="21558259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7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5505152"/>
        <c:crosses val="autoZero"/>
        <c:crossBetween val="midCat"/>
      </c:valAx>
      <c:valAx>
        <c:axId val="215505152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5582592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8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直交対比のデータ!$K$4:$K$23</c:f>
              <c:numCache>
                <c:formatCode>General</c:formatCode>
                <c:ptCount val="20"/>
                <c:pt idx="0">
                  <c:v>241</c:v>
                </c:pt>
                <c:pt idx="1">
                  <c:v>241</c:v>
                </c:pt>
                <c:pt idx="2">
                  <c:v>238</c:v>
                </c:pt>
                <c:pt idx="3">
                  <c:v>242</c:v>
                </c:pt>
                <c:pt idx="4">
                  <c:v>239</c:v>
                </c:pt>
                <c:pt idx="5">
                  <c:v>241</c:v>
                </c:pt>
                <c:pt idx="6">
                  <c:v>241</c:v>
                </c:pt>
                <c:pt idx="7">
                  <c:v>243</c:v>
                </c:pt>
                <c:pt idx="8">
                  <c:v>241</c:v>
                </c:pt>
                <c:pt idx="9">
                  <c:v>239</c:v>
                </c:pt>
                <c:pt idx="10">
                  <c:v>240</c:v>
                </c:pt>
                <c:pt idx="11">
                  <c:v>239</c:v>
                </c:pt>
                <c:pt idx="12">
                  <c:v>239</c:v>
                </c:pt>
                <c:pt idx="13">
                  <c:v>241</c:v>
                </c:pt>
                <c:pt idx="14">
                  <c:v>236</c:v>
                </c:pt>
                <c:pt idx="15">
                  <c:v>237</c:v>
                </c:pt>
                <c:pt idx="16">
                  <c:v>240</c:v>
                </c:pt>
                <c:pt idx="17">
                  <c:v>239</c:v>
                </c:pt>
                <c:pt idx="18">
                  <c:v>239</c:v>
                </c:pt>
                <c:pt idx="19">
                  <c:v>238</c:v>
                </c:pt>
              </c:numCache>
            </c:numRef>
          </c:xVal>
          <c:yVal>
            <c:numRef>
              <c:f>直交対比のデータ!$L$4:$L$23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3D-45E3-AF6E-B141EE1A5717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直交対比のデータ!$K$4:$K$23</c:f>
              <c:numCache>
                <c:formatCode>General</c:formatCode>
                <c:ptCount val="20"/>
                <c:pt idx="0">
                  <c:v>241</c:v>
                </c:pt>
                <c:pt idx="1">
                  <c:v>241</c:v>
                </c:pt>
                <c:pt idx="2">
                  <c:v>238</c:v>
                </c:pt>
                <c:pt idx="3">
                  <c:v>242</c:v>
                </c:pt>
                <c:pt idx="4">
                  <c:v>239</c:v>
                </c:pt>
                <c:pt idx="5">
                  <c:v>241</c:v>
                </c:pt>
                <c:pt idx="6">
                  <c:v>241</c:v>
                </c:pt>
                <c:pt idx="7">
                  <c:v>243</c:v>
                </c:pt>
                <c:pt idx="8">
                  <c:v>241</c:v>
                </c:pt>
                <c:pt idx="9">
                  <c:v>239</c:v>
                </c:pt>
                <c:pt idx="10">
                  <c:v>240</c:v>
                </c:pt>
                <c:pt idx="11">
                  <c:v>239</c:v>
                </c:pt>
                <c:pt idx="12">
                  <c:v>239</c:v>
                </c:pt>
                <c:pt idx="13">
                  <c:v>241</c:v>
                </c:pt>
                <c:pt idx="14">
                  <c:v>236</c:v>
                </c:pt>
                <c:pt idx="15">
                  <c:v>237</c:v>
                </c:pt>
                <c:pt idx="16">
                  <c:v>240</c:v>
                </c:pt>
                <c:pt idx="17">
                  <c:v>239</c:v>
                </c:pt>
                <c:pt idx="18">
                  <c:v>239</c:v>
                </c:pt>
                <c:pt idx="19">
                  <c:v>238</c:v>
                </c:pt>
              </c:numCache>
            </c:numRef>
          </c:xVal>
          <c:yVal>
            <c:numRef>
              <c:f>直交対比での解析結果!$B$32:$B$51</c:f>
              <c:numCache>
                <c:formatCode>0.00_ 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23.010375987943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12.4139085409945</c:v>
                </c:pt>
                <c:pt idx="8">
                  <c:v>23.889833741380599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21.197117288358999</c:v>
                </c:pt>
                <c:pt idx="17">
                  <c:v>23.201929747021602</c:v>
                </c:pt>
                <c:pt idx="18">
                  <c:v>18.251538826353102</c:v>
                </c:pt>
                <c:pt idx="19">
                  <c:v>32.475025092326199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3D-45E3-AF6E-B141EE1A5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199936"/>
        <c:axId val="216188416"/>
      </c:scatterChart>
      <c:valAx>
        <c:axId val="216199936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8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6188416"/>
        <c:crosses val="autoZero"/>
        <c:crossBetween val="midCat"/>
      </c:valAx>
      <c:valAx>
        <c:axId val="216188416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6199936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198120</xdr:colOff>
      <xdr:row>0</xdr:row>
      <xdr:rowOff>0</xdr:rowOff>
    </xdr:from>
    <xdr:to>
      <xdr:col>15</xdr:col>
      <xdr:colOff>198120</xdr:colOff>
      <xdr:row>10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</xdr:row>
      <xdr:rowOff>1</xdr:rowOff>
    </xdr:from>
    <xdr:to>
      <xdr:col>16</xdr:col>
      <xdr:colOff>0</xdr:colOff>
      <xdr:row>12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4</xdr:row>
      <xdr:rowOff>1</xdr:rowOff>
    </xdr:from>
    <xdr:to>
      <xdr:col>17</xdr:col>
      <xdr:colOff>0</xdr:colOff>
      <xdr:row>14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6</xdr:row>
      <xdr:rowOff>1</xdr:rowOff>
    </xdr:from>
    <xdr:to>
      <xdr:col>18</xdr:col>
      <xdr:colOff>0</xdr:colOff>
      <xdr:row>16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19</xdr:col>
      <xdr:colOff>0</xdr:colOff>
      <xdr:row>18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0</xdr:colOff>
      <xdr:row>10</xdr:row>
      <xdr:rowOff>1</xdr:rowOff>
    </xdr:from>
    <xdr:to>
      <xdr:col>20</xdr:col>
      <xdr:colOff>0</xdr:colOff>
      <xdr:row>20</xdr:row>
      <xdr:rowOff>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12</xdr:row>
      <xdr:rowOff>0</xdr:rowOff>
    </xdr:from>
    <xdr:to>
      <xdr:col>21</xdr:col>
      <xdr:colOff>0</xdr:colOff>
      <xdr:row>21</xdr:row>
      <xdr:rowOff>167639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0</xdr:colOff>
      <xdr:row>14</xdr:row>
      <xdr:rowOff>0</xdr:rowOff>
    </xdr:from>
    <xdr:to>
      <xdr:col>22</xdr:col>
      <xdr:colOff>0</xdr:colOff>
      <xdr:row>23</xdr:row>
      <xdr:rowOff>167639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251460</xdr:colOff>
      <xdr:row>17</xdr:row>
      <xdr:rowOff>68580</xdr:rowOff>
    </xdr:from>
    <xdr:to>
      <xdr:col>12</xdr:col>
      <xdr:colOff>373380</xdr:colOff>
      <xdr:row>24</xdr:row>
      <xdr:rowOff>30480</xdr:rowOff>
    </xdr:to>
    <xdr:sp macro="" textlink="">
      <xdr:nvSpPr>
        <xdr:cNvPr id="11" name="矢印: 折線 10">
          <a:extLst>
            <a:ext uri="{FF2B5EF4-FFF2-40B4-BE49-F238E27FC236}">
              <a16:creationId xmlns:a16="http://schemas.microsoft.com/office/drawing/2014/main" id="{0930ED91-D900-4A5E-9C6C-BACD5CF3A107}"/>
            </a:ext>
          </a:extLst>
        </xdr:cNvPr>
        <xdr:cNvSpPr/>
      </xdr:nvSpPr>
      <xdr:spPr>
        <a:xfrm rot="5400000">
          <a:off x="6313170" y="2655570"/>
          <a:ext cx="1188720" cy="1973580"/>
        </a:xfrm>
        <a:prstGeom prst="ben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554707</xdr:colOff>
      <xdr:row>28</xdr:row>
      <xdr:rowOff>107877</xdr:rowOff>
    </xdr:from>
    <xdr:to>
      <xdr:col>13</xdr:col>
      <xdr:colOff>71297</xdr:colOff>
      <xdr:row>30</xdr:row>
      <xdr:rowOff>59849</xdr:rowOff>
    </xdr:to>
    <xdr:sp macro="" textlink="">
      <xdr:nvSpPr>
        <xdr:cNvPr id="14" name="矢印: 上下 13">
          <a:extLst>
            <a:ext uri="{FF2B5EF4-FFF2-40B4-BE49-F238E27FC236}">
              <a16:creationId xmlns:a16="http://schemas.microsoft.com/office/drawing/2014/main" id="{BEC42B60-C7B5-4850-B4B5-6A07272A7CDE}"/>
            </a:ext>
          </a:extLst>
        </xdr:cNvPr>
        <xdr:cNvSpPr/>
      </xdr:nvSpPr>
      <xdr:spPr>
        <a:xfrm rot="4237437" flipH="1">
          <a:off x="7065476" y="4196528"/>
          <a:ext cx="302492" cy="1985470"/>
        </a:xfrm>
        <a:prstGeom prst="upDownArrow">
          <a:avLst/>
        </a:prstGeom>
        <a:solidFill>
          <a:srgbClr val="FFFF00">
            <a:alpha val="1000"/>
          </a:srgbClr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34"/>
  <sheetViews>
    <sheetView topLeftCell="A13" workbookViewId="0">
      <selection activeCell="F31" sqref="F31"/>
    </sheetView>
  </sheetViews>
  <sheetFormatPr defaultColWidth="9" defaultRowHeight="13.2" x14ac:dyDescent="0.2"/>
  <cols>
    <col min="2" max="2" width="5.77734375" style="1" customWidth="1"/>
    <col min="3" max="3" width="6" style="1" customWidth="1"/>
    <col min="4" max="4" width="5.6640625" style="1" customWidth="1"/>
    <col min="5" max="5" width="6" style="1" customWidth="1"/>
    <col min="6" max="6" width="6.33203125" style="1" customWidth="1"/>
    <col min="7" max="7" width="7.33203125" style="1" customWidth="1"/>
    <col min="8" max="9" width="6.21875" style="1" customWidth="1"/>
    <col min="10" max="11" width="6.5546875" style="1" customWidth="1"/>
    <col min="12" max="13" width="8.88671875" style="1"/>
    <col min="14" max="14" width="10.6640625" style="1" customWidth="1"/>
    <col min="15" max="15" width="3.6640625" customWidth="1"/>
    <col min="22" max="22" width="9.21875" bestFit="1" customWidth="1"/>
  </cols>
  <sheetData>
    <row r="2" spans="2:14" ht="18" customHeight="1" x14ac:dyDescent="0.2">
      <c r="B2" s="69" t="s">
        <v>0</v>
      </c>
      <c r="C2" s="71" t="s">
        <v>1</v>
      </c>
      <c r="D2" s="72"/>
      <c r="E2" s="73"/>
      <c r="F2" s="71" t="s">
        <v>2</v>
      </c>
      <c r="G2" s="73"/>
      <c r="H2" s="71" t="s">
        <v>3</v>
      </c>
      <c r="I2" s="72"/>
      <c r="J2" s="72"/>
      <c r="K2" s="73"/>
      <c r="L2" s="71" t="s">
        <v>4</v>
      </c>
      <c r="M2" s="73"/>
      <c r="N2" s="42" t="s">
        <v>5</v>
      </c>
    </row>
    <row r="3" spans="2:14" ht="27" customHeight="1" x14ac:dyDescent="0.2">
      <c r="B3" s="70"/>
      <c r="C3" s="7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6" t="s">
        <v>17</v>
      </c>
    </row>
    <row r="4" spans="2:14" ht="13.8" x14ac:dyDescent="0.2">
      <c r="B4" s="3">
        <v>1</v>
      </c>
      <c r="C4" s="3">
        <v>1</v>
      </c>
      <c r="D4" s="3">
        <v>0</v>
      </c>
      <c r="E4" s="3">
        <v>0</v>
      </c>
      <c r="F4" s="3">
        <v>1</v>
      </c>
      <c r="G4" s="3">
        <v>0</v>
      </c>
      <c r="H4" s="3">
        <v>1</v>
      </c>
      <c r="I4" s="3">
        <v>0</v>
      </c>
      <c r="J4" s="3">
        <v>0</v>
      </c>
      <c r="K4" s="3">
        <v>0</v>
      </c>
      <c r="L4" s="3">
        <v>52</v>
      </c>
      <c r="M4" s="3">
        <v>241</v>
      </c>
      <c r="N4" s="8">
        <v>13.4479851514101</v>
      </c>
    </row>
    <row r="5" spans="2:14" ht="13.8" x14ac:dyDescent="0.2">
      <c r="B5" s="3">
        <f t="shared" ref="B5:B23" si="0">B4+1</f>
        <v>2</v>
      </c>
      <c r="C5" s="3">
        <v>1</v>
      </c>
      <c r="D5" s="3">
        <v>0</v>
      </c>
      <c r="E5" s="3">
        <v>0</v>
      </c>
      <c r="F5" s="3">
        <v>1</v>
      </c>
      <c r="G5" s="3">
        <v>0</v>
      </c>
      <c r="H5" s="3">
        <v>0</v>
      </c>
      <c r="I5" s="3">
        <v>1</v>
      </c>
      <c r="J5" s="3">
        <v>0</v>
      </c>
      <c r="K5" s="3">
        <v>0</v>
      </c>
      <c r="L5" s="3">
        <v>49</v>
      </c>
      <c r="M5" s="3">
        <v>241</v>
      </c>
      <c r="N5" s="8">
        <v>23.9957576516084</v>
      </c>
    </row>
    <row r="6" spans="2:14" ht="13.8" x14ac:dyDescent="0.2">
      <c r="B6" s="3">
        <f t="shared" si="0"/>
        <v>3</v>
      </c>
      <c r="C6" s="3">
        <v>0</v>
      </c>
      <c r="D6" s="3">
        <v>1</v>
      </c>
      <c r="E6" s="3">
        <v>0</v>
      </c>
      <c r="F6" s="3">
        <v>1</v>
      </c>
      <c r="G6" s="3">
        <v>0</v>
      </c>
      <c r="H6" s="3">
        <v>0</v>
      </c>
      <c r="I6" s="3">
        <v>0</v>
      </c>
      <c r="J6" s="3">
        <v>1</v>
      </c>
      <c r="K6" s="3">
        <v>0</v>
      </c>
      <c r="L6" s="3">
        <v>49</v>
      </c>
      <c r="M6" s="3">
        <v>238</v>
      </c>
      <c r="N6" s="8">
        <v>26.1359736034413</v>
      </c>
    </row>
    <row r="7" spans="2:14" ht="13.8" x14ac:dyDescent="0.2">
      <c r="B7" s="3">
        <f t="shared" si="0"/>
        <v>4</v>
      </c>
      <c r="C7" s="3">
        <v>1</v>
      </c>
      <c r="D7" s="3">
        <v>0</v>
      </c>
      <c r="E7" s="3">
        <v>0</v>
      </c>
      <c r="F7" s="3">
        <v>1</v>
      </c>
      <c r="G7" s="3">
        <v>0</v>
      </c>
      <c r="H7" s="3">
        <v>0</v>
      </c>
      <c r="I7" s="3">
        <v>0</v>
      </c>
      <c r="J7" s="3">
        <v>0</v>
      </c>
      <c r="K7" s="3">
        <v>1</v>
      </c>
      <c r="L7" s="3">
        <v>46</v>
      </c>
      <c r="M7" s="3">
        <v>242</v>
      </c>
      <c r="N7" s="8">
        <v>22.709863279806399</v>
      </c>
    </row>
    <row r="8" spans="2:14" ht="13.8" x14ac:dyDescent="0.2">
      <c r="B8" s="3">
        <f t="shared" si="0"/>
        <v>5</v>
      </c>
      <c r="C8" s="3">
        <v>0</v>
      </c>
      <c r="D8" s="3">
        <v>0</v>
      </c>
      <c r="E8" s="3">
        <v>1</v>
      </c>
      <c r="F8" s="3">
        <v>0</v>
      </c>
      <c r="G8" s="3">
        <v>1</v>
      </c>
      <c r="H8" s="3">
        <v>1</v>
      </c>
      <c r="I8" s="3">
        <v>0</v>
      </c>
      <c r="J8" s="3">
        <v>0</v>
      </c>
      <c r="K8" s="3">
        <v>0</v>
      </c>
      <c r="L8" s="3">
        <v>53</v>
      </c>
      <c r="M8" s="3">
        <v>239</v>
      </c>
      <c r="N8" s="8">
        <v>25.768605892872401</v>
      </c>
    </row>
    <row r="9" spans="2:14" ht="13.8" x14ac:dyDescent="0.2">
      <c r="B9" s="3">
        <f t="shared" si="0"/>
        <v>6</v>
      </c>
      <c r="C9" s="3">
        <v>0</v>
      </c>
      <c r="D9" s="3">
        <v>1</v>
      </c>
      <c r="E9" s="3">
        <v>0</v>
      </c>
      <c r="F9" s="3">
        <v>0</v>
      </c>
      <c r="G9" s="3">
        <v>1</v>
      </c>
      <c r="H9" s="3">
        <v>0</v>
      </c>
      <c r="I9" s="3">
        <v>1</v>
      </c>
      <c r="J9" s="3">
        <v>0</v>
      </c>
      <c r="K9" s="3">
        <v>0</v>
      </c>
      <c r="L9" s="3">
        <v>48</v>
      </c>
      <c r="M9" s="3">
        <v>241</v>
      </c>
      <c r="N9" s="8">
        <v>22.936298864521</v>
      </c>
    </row>
    <row r="10" spans="2:14" ht="13.8" x14ac:dyDescent="0.2">
      <c r="B10" s="3">
        <f t="shared" si="0"/>
        <v>7</v>
      </c>
      <c r="C10" s="3">
        <v>0</v>
      </c>
      <c r="D10" s="3">
        <v>1</v>
      </c>
      <c r="E10" s="3">
        <v>0</v>
      </c>
      <c r="F10" s="3">
        <v>0</v>
      </c>
      <c r="G10" s="3">
        <v>1</v>
      </c>
      <c r="H10" s="3">
        <v>0</v>
      </c>
      <c r="I10" s="3">
        <v>0</v>
      </c>
      <c r="J10" s="3">
        <v>1</v>
      </c>
      <c r="K10" s="3">
        <v>0</v>
      </c>
      <c r="L10" s="3">
        <v>45</v>
      </c>
      <c r="M10" s="3">
        <v>241</v>
      </c>
      <c r="N10" s="8">
        <v>21.6315485100261</v>
      </c>
    </row>
    <row r="11" spans="2:14" ht="13.8" x14ac:dyDescent="0.2">
      <c r="B11" s="3">
        <f t="shared" si="0"/>
        <v>8</v>
      </c>
      <c r="C11" s="3">
        <v>0</v>
      </c>
      <c r="D11" s="3">
        <v>0</v>
      </c>
      <c r="E11" s="3">
        <v>1</v>
      </c>
      <c r="F11" s="3">
        <v>0</v>
      </c>
      <c r="G11" s="3">
        <v>1</v>
      </c>
      <c r="H11" s="3">
        <v>0</v>
      </c>
      <c r="I11" s="3">
        <v>0</v>
      </c>
      <c r="J11" s="3">
        <v>0</v>
      </c>
      <c r="K11" s="3">
        <v>1</v>
      </c>
      <c r="L11" s="3">
        <v>52</v>
      </c>
      <c r="M11" s="3">
        <v>243</v>
      </c>
      <c r="N11" s="8">
        <v>11.8051379682496</v>
      </c>
    </row>
    <row r="12" spans="2:14" ht="13.8" x14ac:dyDescent="0.2">
      <c r="B12" s="3">
        <f t="shared" si="0"/>
        <v>9</v>
      </c>
      <c r="C12" s="3">
        <v>0</v>
      </c>
      <c r="D12" s="3">
        <v>0</v>
      </c>
      <c r="E12" s="3">
        <v>1</v>
      </c>
      <c r="F12" s="3">
        <v>1</v>
      </c>
      <c r="G12" s="3">
        <v>0</v>
      </c>
      <c r="H12" s="3">
        <v>1</v>
      </c>
      <c r="I12" s="3">
        <v>0</v>
      </c>
      <c r="J12" s="3">
        <v>0</v>
      </c>
      <c r="K12" s="3">
        <v>0</v>
      </c>
      <c r="L12" s="3">
        <v>48</v>
      </c>
      <c r="M12" s="3">
        <v>241</v>
      </c>
      <c r="N12" s="8">
        <v>25.730676325829702</v>
      </c>
    </row>
    <row r="13" spans="2:14" ht="13.8" x14ac:dyDescent="0.2">
      <c r="B13" s="3">
        <f t="shared" si="0"/>
        <v>10</v>
      </c>
      <c r="C13" s="3">
        <v>1</v>
      </c>
      <c r="D13" s="3">
        <v>0</v>
      </c>
      <c r="E13" s="3">
        <v>0</v>
      </c>
      <c r="F13" s="3">
        <v>1</v>
      </c>
      <c r="G13" s="3">
        <v>0</v>
      </c>
      <c r="H13" s="3">
        <v>0</v>
      </c>
      <c r="I13" s="3">
        <v>1</v>
      </c>
      <c r="J13" s="3">
        <v>0</v>
      </c>
      <c r="K13" s="3">
        <v>0</v>
      </c>
      <c r="L13" s="3">
        <v>55</v>
      </c>
      <c r="M13" s="3">
        <v>239</v>
      </c>
      <c r="N13" s="8">
        <v>26.410335117578501</v>
      </c>
    </row>
    <row r="14" spans="2:14" ht="13.8" x14ac:dyDescent="0.2">
      <c r="B14" s="3">
        <f t="shared" si="0"/>
        <v>11</v>
      </c>
      <c r="C14" s="3">
        <v>1</v>
      </c>
      <c r="D14" s="3">
        <v>0</v>
      </c>
      <c r="E14" s="3">
        <v>0</v>
      </c>
      <c r="F14" s="3">
        <v>1</v>
      </c>
      <c r="G14" s="3">
        <v>0</v>
      </c>
      <c r="H14" s="3">
        <v>0</v>
      </c>
      <c r="I14" s="3">
        <v>0</v>
      </c>
      <c r="J14" s="3">
        <v>1</v>
      </c>
      <c r="K14" s="3">
        <v>0</v>
      </c>
      <c r="L14" s="3">
        <v>47</v>
      </c>
      <c r="M14" s="3">
        <v>240</v>
      </c>
      <c r="N14" s="8">
        <v>23.032823832798702</v>
      </c>
    </row>
    <row r="15" spans="2:14" ht="13.8" x14ac:dyDescent="0.2">
      <c r="B15" s="3">
        <f t="shared" si="0"/>
        <v>12</v>
      </c>
      <c r="C15" s="3">
        <v>0</v>
      </c>
      <c r="D15" s="3">
        <v>1</v>
      </c>
      <c r="E15" s="3">
        <v>0</v>
      </c>
      <c r="F15" s="3">
        <v>1</v>
      </c>
      <c r="G15" s="3">
        <v>0</v>
      </c>
      <c r="H15" s="3">
        <v>0</v>
      </c>
      <c r="I15" s="3">
        <v>0</v>
      </c>
      <c r="J15" s="3">
        <v>0</v>
      </c>
      <c r="K15" s="3">
        <v>1</v>
      </c>
      <c r="L15" s="3">
        <v>50</v>
      </c>
      <c r="M15" s="3">
        <v>239</v>
      </c>
      <c r="N15" s="8">
        <v>26.409857696015401</v>
      </c>
    </row>
    <row r="16" spans="2:14" ht="13.8" x14ac:dyDescent="0.2">
      <c r="B16" s="3">
        <f t="shared" si="0"/>
        <v>13</v>
      </c>
      <c r="C16" s="3">
        <v>0</v>
      </c>
      <c r="D16" s="3">
        <v>1</v>
      </c>
      <c r="E16" s="3">
        <v>0</v>
      </c>
      <c r="F16" s="3">
        <v>1</v>
      </c>
      <c r="G16" s="3">
        <v>0</v>
      </c>
      <c r="H16" s="3">
        <v>1</v>
      </c>
      <c r="I16" s="3">
        <v>0</v>
      </c>
      <c r="J16" s="3">
        <v>0</v>
      </c>
      <c r="K16" s="3">
        <v>0</v>
      </c>
      <c r="L16" s="3">
        <v>46</v>
      </c>
      <c r="M16" s="3">
        <v>239</v>
      </c>
      <c r="N16" s="8">
        <v>29.7982929418562</v>
      </c>
    </row>
    <row r="17" spans="1:23" ht="13.8" x14ac:dyDescent="0.2">
      <c r="B17" s="3">
        <f t="shared" si="0"/>
        <v>14</v>
      </c>
      <c r="C17" s="3">
        <v>0</v>
      </c>
      <c r="D17" s="3">
        <v>1</v>
      </c>
      <c r="E17" s="3">
        <v>0</v>
      </c>
      <c r="F17" s="3">
        <v>0</v>
      </c>
      <c r="G17" s="3">
        <v>1</v>
      </c>
      <c r="H17" s="3">
        <v>0</v>
      </c>
      <c r="I17" s="3">
        <v>1</v>
      </c>
      <c r="J17" s="3">
        <v>0</v>
      </c>
      <c r="K17" s="3">
        <v>0</v>
      </c>
      <c r="L17" s="3">
        <v>48</v>
      </c>
      <c r="M17" s="3">
        <v>241</v>
      </c>
      <c r="N17" s="8">
        <v>20.283875801111499</v>
      </c>
    </row>
    <row r="18" spans="1:23" ht="13.8" x14ac:dyDescent="0.2">
      <c r="B18" s="3">
        <f t="shared" si="0"/>
        <v>15</v>
      </c>
      <c r="C18" s="3">
        <v>1</v>
      </c>
      <c r="D18" s="3">
        <v>0</v>
      </c>
      <c r="E18" s="3">
        <v>0</v>
      </c>
      <c r="F18" s="3">
        <v>0</v>
      </c>
      <c r="G18" s="3">
        <v>1</v>
      </c>
      <c r="H18" s="3">
        <v>0</v>
      </c>
      <c r="I18" s="3">
        <v>0</v>
      </c>
      <c r="J18" s="3">
        <v>1</v>
      </c>
      <c r="K18" s="3">
        <v>0</v>
      </c>
      <c r="L18" s="3">
        <v>50</v>
      </c>
      <c r="M18" s="3">
        <v>236</v>
      </c>
      <c r="N18" s="8">
        <v>29.088098605722202</v>
      </c>
    </row>
    <row r="19" spans="1:23" ht="13.8" x14ac:dyDescent="0.2">
      <c r="B19" s="3">
        <f t="shared" si="0"/>
        <v>16</v>
      </c>
      <c r="C19" s="3">
        <v>1</v>
      </c>
      <c r="D19" s="3">
        <v>0</v>
      </c>
      <c r="E19" s="3">
        <v>0</v>
      </c>
      <c r="F19" s="3">
        <v>0</v>
      </c>
      <c r="G19" s="3">
        <v>1</v>
      </c>
      <c r="H19" s="3">
        <v>0</v>
      </c>
      <c r="I19" s="3">
        <v>0</v>
      </c>
      <c r="J19" s="3">
        <v>0</v>
      </c>
      <c r="K19" s="3">
        <v>1</v>
      </c>
      <c r="L19" s="3">
        <v>54</v>
      </c>
      <c r="M19" s="3">
        <v>237</v>
      </c>
      <c r="N19" s="8">
        <v>25.8586483214516</v>
      </c>
    </row>
    <row r="20" spans="1:23" ht="13.8" x14ac:dyDescent="0.2">
      <c r="B20" s="3">
        <f t="shared" si="0"/>
        <v>17</v>
      </c>
      <c r="C20" s="3">
        <v>0</v>
      </c>
      <c r="D20" s="3">
        <v>0</v>
      </c>
      <c r="E20" s="3">
        <v>1</v>
      </c>
      <c r="F20" s="3">
        <v>0</v>
      </c>
      <c r="G20" s="3">
        <v>1</v>
      </c>
      <c r="H20" s="3">
        <v>1</v>
      </c>
      <c r="I20" s="3">
        <v>0</v>
      </c>
      <c r="J20" s="3">
        <v>0</v>
      </c>
      <c r="K20" s="3">
        <v>0</v>
      </c>
      <c r="L20" s="3">
        <v>52</v>
      </c>
      <c r="M20" s="3">
        <v>240</v>
      </c>
      <c r="N20" s="8">
        <v>21.598195012519099</v>
      </c>
    </row>
    <row r="21" spans="1:23" ht="13.8" x14ac:dyDescent="0.2">
      <c r="B21" s="3">
        <f t="shared" si="0"/>
        <v>18</v>
      </c>
      <c r="C21" s="3">
        <v>0</v>
      </c>
      <c r="D21" s="3">
        <v>0</v>
      </c>
      <c r="E21" s="3">
        <v>1</v>
      </c>
      <c r="F21" s="3">
        <v>0</v>
      </c>
      <c r="G21" s="3">
        <v>1</v>
      </c>
      <c r="H21" s="3">
        <v>0</v>
      </c>
      <c r="I21" s="3">
        <v>1</v>
      </c>
      <c r="J21" s="3">
        <v>0</v>
      </c>
      <c r="K21" s="3">
        <v>0</v>
      </c>
      <c r="L21" s="3">
        <v>55</v>
      </c>
      <c r="M21" s="3">
        <v>239</v>
      </c>
      <c r="N21" s="8">
        <v>21.612092430097899</v>
      </c>
    </row>
    <row r="22" spans="1:23" ht="13.8" x14ac:dyDescent="0.2">
      <c r="B22" s="3">
        <f t="shared" si="0"/>
        <v>19</v>
      </c>
      <c r="C22" s="3">
        <v>0</v>
      </c>
      <c r="D22" s="3">
        <v>0</v>
      </c>
      <c r="E22" s="3">
        <v>1</v>
      </c>
      <c r="F22" s="3">
        <v>0</v>
      </c>
      <c r="G22" s="3">
        <v>1</v>
      </c>
      <c r="H22" s="3">
        <v>0</v>
      </c>
      <c r="I22" s="3">
        <v>0</v>
      </c>
      <c r="J22" s="3">
        <v>1</v>
      </c>
      <c r="K22" s="3">
        <v>0</v>
      </c>
      <c r="L22" s="3">
        <v>55</v>
      </c>
      <c r="M22" s="3">
        <v>239</v>
      </c>
      <c r="N22" s="8">
        <v>18.122423951374302</v>
      </c>
    </row>
    <row r="23" spans="1:23" ht="13.8" x14ac:dyDescent="0.2">
      <c r="B23" s="3">
        <f t="shared" si="0"/>
        <v>20</v>
      </c>
      <c r="C23" s="3">
        <v>0</v>
      </c>
      <c r="D23" s="3">
        <v>0</v>
      </c>
      <c r="E23" s="3">
        <v>1</v>
      </c>
      <c r="F23" s="3">
        <v>1</v>
      </c>
      <c r="G23" s="3">
        <v>0</v>
      </c>
      <c r="H23" s="3">
        <v>0</v>
      </c>
      <c r="I23" s="3">
        <v>0</v>
      </c>
      <c r="J23" s="3">
        <v>0</v>
      </c>
      <c r="K23" s="3">
        <v>1</v>
      </c>
      <c r="L23" s="3">
        <v>47</v>
      </c>
      <c r="M23" s="3">
        <v>238</v>
      </c>
      <c r="N23" s="8">
        <v>29.802597643435</v>
      </c>
    </row>
    <row r="24" spans="1:23" ht="13.8" x14ac:dyDescent="0.2">
      <c r="B24" s="1" t="s">
        <v>18</v>
      </c>
      <c r="C24" s="5">
        <f>AVERAGE(C4:C23)</f>
        <v>0.35</v>
      </c>
      <c r="D24" s="5">
        <f t="shared" ref="D24:N24" si="1">AVERAGE(D4:D23)</f>
        <v>0.3</v>
      </c>
      <c r="E24" s="5">
        <f t="shared" si="1"/>
        <v>0.35</v>
      </c>
      <c r="F24" s="5">
        <f t="shared" si="1"/>
        <v>0.5</v>
      </c>
      <c r="G24" s="5">
        <f t="shared" si="1"/>
        <v>0.5</v>
      </c>
      <c r="H24" s="5">
        <f t="shared" si="1"/>
        <v>0.25</v>
      </c>
      <c r="I24" s="5">
        <f t="shared" si="1"/>
        <v>0.25</v>
      </c>
      <c r="J24" s="5">
        <f t="shared" si="1"/>
        <v>0.25</v>
      </c>
      <c r="K24" s="5">
        <f t="shared" si="1"/>
        <v>0.25</v>
      </c>
      <c r="L24" s="5">
        <f t="shared" si="1"/>
        <v>50.05</v>
      </c>
      <c r="M24" s="5">
        <f t="shared" si="1"/>
        <v>239.7</v>
      </c>
      <c r="N24" s="9">
        <f t="shared" si="1"/>
        <v>23.308954430086267</v>
      </c>
      <c r="P24" s="12"/>
      <c r="Q24" s="12"/>
      <c r="R24" s="12"/>
    </row>
    <row r="25" spans="1:23" ht="13.8" x14ac:dyDescent="0.2">
      <c r="A25" s="1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P25" s="12"/>
      <c r="Q25" s="12"/>
      <c r="R25" s="12"/>
    </row>
    <row r="30" spans="1:23" x14ac:dyDescent="0.2">
      <c r="S30" s="39"/>
      <c r="T30" s="67" t="s">
        <v>74</v>
      </c>
      <c r="U30" s="68"/>
      <c r="V30" s="67" t="s">
        <v>75</v>
      </c>
      <c r="W30" s="68"/>
    </row>
    <row r="31" spans="1:23" ht="16.2" x14ac:dyDescent="0.2">
      <c r="S31" s="36"/>
      <c r="T31" s="37" t="s">
        <v>76</v>
      </c>
      <c r="U31" s="38" t="s">
        <v>77</v>
      </c>
      <c r="V31" s="38" t="s">
        <v>78</v>
      </c>
      <c r="W31" s="38" t="s">
        <v>79</v>
      </c>
    </row>
    <row r="32" spans="1:23" ht="13.8" x14ac:dyDescent="0.2">
      <c r="S32" s="40" t="s">
        <v>80</v>
      </c>
      <c r="T32" s="38">
        <v>0</v>
      </c>
      <c r="U32" s="38">
        <v>0</v>
      </c>
      <c r="V32" s="44" t="s">
        <v>84</v>
      </c>
      <c r="W32" s="44" t="s">
        <v>86</v>
      </c>
    </row>
    <row r="33" spans="19:23" ht="13.8" x14ac:dyDescent="0.2">
      <c r="S33" s="40" t="s">
        <v>81</v>
      </c>
      <c r="T33" s="38">
        <v>1</v>
      </c>
      <c r="U33" s="38">
        <v>0</v>
      </c>
      <c r="V33" s="42">
        <v>0</v>
      </c>
      <c r="W33" s="45" t="s">
        <v>87</v>
      </c>
    </row>
    <row r="34" spans="19:23" ht="13.8" x14ac:dyDescent="0.2">
      <c r="S34" s="40" t="s">
        <v>82</v>
      </c>
      <c r="T34" s="38">
        <v>0</v>
      </c>
      <c r="U34" s="38">
        <v>1</v>
      </c>
      <c r="V34" s="45" t="s">
        <v>85</v>
      </c>
      <c r="W34" s="44" t="s">
        <v>86</v>
      </c>
    </row>
  </sheetData>
  <mergeCells count="7">
    <mergeCell ref="T30:U30"/>
    <mergeCell ref="V30:W30"/>
    <mergeCell ref="B2:B3"/>
    <mergeCell ref="C2:E2"/>
    <mergeCell ref="F2:G2"/>
    <mergeCell ref="H2:K2"/>
    <mergeCell ref="L2:M2"/>
  </mergeCells>
  <phoneticPr fontId="11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Q25"/>
  <sheetViews>
    <sheetView topLeftCell="A13" workbookViewId="0">
      <selection activeCell="T10" sqref="T10"/>
    </sheetView>
  </sheetViews>
  <sheetFormatPr defaultColWidth="9" defaultRowHeight="13.2" x14ac:dyDescent="0.2"/>
  <cols>
    <col min="1" max="1" width="3.33203125" customWidth="1"/>
    <col min="2" max="2" width="3" customWidth="1"/>
  </cols>
  <sheetData>
    <row r="2" spans="3:17" ht="13.8" x14ac:dyDescent="0.2">
      <c r="C2" s="69" t="s">
        <v>0</v>
      </c>
      <c r="D2" s="74" t="s">
        <v>54</v>
      </c>
      <c r="E2" s="75"/>
      <c r="F2" s="2" t="s">
        <v>55</v>
      </c>
      <c r="G2" s="74" t="s">
        <v>56</v>
      </c>
      <c r="H2" s="75"/>
      <c r="I2" s="75"/>
      <c r="J2" s="76" t="s">
        <v>57</v>
      </c>
      <c r="K2" s="75"/>
      <c r="L2" s="3" t="s">
        <v>58</v>
      </c>
      <c r="N2" s="69" t="s">
        <v>0</v>
      </c>
      <c r="O2" s="71" t="s">
        <v>1</v>
      </c>
      <c r="P2" s="72"/>
      <c r="Q2" s="73"/>
    </row>
    <row r="3" spans="3:17" ht="68.400000000000006" x14ac:dyDescent="0.2">
      <c r="C3" s="70"/>
      <c r="D3" s="4" t="s">
        <v>83</v>
      </c>
      <c r="E3" s="4" t="s">
        <v>65</v>
      </c>
      <c r="F3" s="4" t="s">
        <v>59</v>
      </c>
      <c r="G3" s="4" t="s">
        <v>60</v>
      </c>
      <c r="H3" s="4" t="s">
        <v>61</v>
      </c>
      <c r="I3" s="4" t="s">
        <v>62</v>
      </c>
      <c r="J3" s="4" t="s">
        <v>63</v>
      </c>
      <c r="K3" s="4" t="s">
        <v>64</v>
      </c>
      <c r="L3" s="6" t="s">
        <v>17</v>
      </c>
      <c r="N3" s="70"/>
      <c r="O3" s="7" t="s">
        <v>6</v>
      </c>
      <c r="P3" s="4" t="s">
        <v>7</v>
      </c>
      <c r="Q3" s="4" t="s">
        <v>8</v>
      </c>
    </row>
    <row r="4" spans="3:17" ht="13.8" x14ac:dyDescent="0.2">
      <c r="C4" s="3">
        <v>1</v>
      </c>
      <c r="D4" s="10">
        <f t="shared" ref="D4:D7" si="0">1/SQRT(2)</f>
        <v>0.70710678118654746</v>
      </c>
      <c r="E4" s="10">
        <f t="shared" ref="E4:E8" si="1">1/SQRT(6)</f>
        <v>0.40824829046386307</v>
      </c>
      <c r="F4" s="3">
        <v>0</v>
      </c>
      <c r="G4" s="3">
        <v>0</v>
      </c>
      <c r="H4" s="3">
        <v>0</v>
      </c>
      <c r="I4" s="3">
        <v>0</v>
      </c>
      <c r="J4" s="3">
        <v>52</v>
      </c>
      <c r="K4" s="3">
        <v>241</v>
      </c>
      <c r="L4" s="8">
        <v>13.4479851514101</v>
      </c>
      <c r="N4" s="42">
        <v>1</v>
      </c>
      <c r="O4" s="10">
        <v>1</v>
      </c>
      <c r="P4" s="10">
        <v>0</v>
      </c>
      <c r="Q4" s="42">
        <v>0</v>
      </c>
    </row>
    <row r="5" spans="3:17" ht="13.8" x14ac:dyDescent="0.2">
      <c r="C5" s="3">
        <f t="shared" ref="C5:C23" si="2">C4+1</f>
        <v>2</v>
      </c>
      <c r="D5" s="10">
        <f t="shared" si="0"/>
        <v>0.70710678118654746</v>
      </c>
      <c r="E5" s="10">
        <f t="shared" si="1"/>
        <v>0.40824829046386307</v>
      </c>
      <c r="F5" s="3">
        <v>0</v>
      </c>
      <c r="G5" s="3">
        <v>1</v>
      </c>
      <c r="H5" s="3">
        <v>0</v>
      </c>
      <c r="I5" s="3">
        <v>0</v>
      </c>
      <c r="J5" s="3">
        <v>49</v>
      </c>
      <c r="K5" s="3">
        <v>241</v>
      </c>
      <c r="L5" s="8">
        <v>23.9957576516084</v>
      </c>
      <c r="N5" s="42">
        <f t="shared" ref="N5:N23" si="3">N4+1</f>
        <v>2</v>
      </c>
      <c r="O5" s="10">
        <v>1</v>
      </c>
      <c r="P5" s="10">
        <v>0</v>
      </c>
      <c r="Q5" s="42">
        <v>0</v>
      </c>
    </row>
    <row r="6" spans="3:17" ht="13.8" x14ac:dyDescent="0.2">
      <c r="C6" s="3">
        <f t="shared" si="2"/>
        <v>3</v>
      </c>
      <c r="D6" s="3">
        <v>0</v>
      </c>
      <c r="E6" s="3">
        <f>-2/SQRT(6)</f>
        <v>-0.81649658092772615</v>
      </c>
      <c r="F6" s="3">
        <v>0</v>
      </c>
      <c r="G6" s="3">
        <v>0</v>
      </c>
      <c r="H6" s="3">
        <v>1</v>
      </c>
      <c r="I6" s="3">
        <v>0</v>
      </c>
      <c r="J6" s="3">
        <v>49</v>
      </c>
      <c r="K6" s="3">
        <v>238</v>
      </c>
      <c r="L6" s="8">
        <v>26.1359736034413</v>
      </c>
      <c r="N6" s="42">
        <f t="shared" si="3"/>
        <v>3</v>
      </c>
      <c r="O6" s="53">
        <v>0</v>
      </c>
      <c r="P6" s="53">
        <v>1</v>
      </c>
      <c r="Q6" s="42">
        <v>0</v>
      </c>
    </row>
    <row r="7" spans="3:17" ht="13.8" x14ac:dyDescent="0.2">
      <c r="C7" s="3">
        <f t="shared" si="2"/>
        <v>4</v>
      </c>
      <c r="D7" s="10">
        <f t="shared" si="0"/>
        <v>0.70710678118654746</v>
      </c>
      <c r="E7" s="10">
        <f t="shared" si="1"/>
        <v>0.40824829046386307</v>
      </c>
      <c r="F7" s="3">
        <v>0</v>
      </c>
      <c r="G7" s="3">
        <v>0</v>
      </c>
      <c r="H7" s="3">
        <v>0</v>
      </c>
      <c r="I7" s="3">
        <v>1</v>
      </c>
      <c r="J7" s="3">
        <v>46</v>
      </c>
      <c r="K7" s="3">
        <v>242</v>
      </c>
      <c r="L7" s="8">
        <v>22.709863279806399</v>
      </c>
      <c r="N7" s="42">
        <f t="shared" si="3"/>
        <v>4</v>
      </c>
      <c r="O7" s="10">
        <v>1</v>
      </c>
      <c r="P7" s="10">
        <v>0</v>
      </c>
      <c r="Q7" s="42">
        <v>0</v>
      </c>
    </row>
    <row r="8" spans="3:17" ht="13.8" x14ac:dyDescent="0.2">
      <c r="C8" s="3">
        <f t="shared" si="2"/>
        <v>5</v>
      </c>
      <c r="D8" s="11">
        <f t="shared" ref="D8" si="4">-1/SQRT(2)</f>
        <v>-0.70710678118654746</v>
      </c>
      <c r="E8" s="11">
        <f t="shared" si="1"/>
        <v>0.40824829046386307</v>
      </c>
      <c r="F8" s="3">
        <v>1</v>
      </c>
      <c r="G8" s="3">
        <v>0</v>
      </c>
      <c r="H8" s="3">
        <v>0</v>
      </c>
      <c r="I8" s="3">
        <v>0</v>
      </c>
      <c r="J8" s="3">
        <v>53</v>
      </c>
      <c r="K8" s="3">
        <v>239</v>
      </c>
      <c r="L8" s="8">
        <v>25.768605892872401</v>
      </c>
      <c r="N8" s="42">
        <f t="shared" si="3"/>
        <v>5</v>
      </c>
      <c r="O8" s="11">
        <v>0</v>
      </c>
      <c r="P8" s="11">
        <v>0</v>
      </c>
      <c r="Q8" s="42">
        <v>1</v>
      </c>
    </row>
    <row r="9" spans="3:17" ht="13.8" x14ac:dyDescent="0.2">
      <c r="C9" s="3">
        <f t="shared" si="2"/>
        <v>6</v>
      </c>
      <c r="D9" s="3">
        <v>0</v>
      </c>
      <c r="E9" s="3">
        <f t="shared" ref="E9:E10" si="5">-2/SQRT(6)</f>
        <v>-0.81649658092772615</v>
      </c>
      <c r="F9" s="3">
        <v>1</v>
      </c>
      <c r="G9" s="3">
        <v>1</v>
      </c>
      <c r="H9" s="3">
        <v>0</v>
      </c>
      <c r="I9" s="3">
        <v>0</v>
      </c>
      <c r="J9" s="3">
        <v>48</v>
      </c>
      <c r="K9" s="3">
        <v>241</v>
      </c>
      <c r="L9" s="8">
        <v>22.936298864521</v>
      </c>
      <c r="N9" s="42">
        <f t="shared" si="3"/>
        <v>6</v>
      </c>
      <c r="O9" s="53">
        <v>0</v>
      </c>
      <c r="P9" s="53">
        <v>1</v>
      </c>
      <c r="Q9" s="42">
        <v>0</v>
      </c>
    </row>
    <row r="10" spans="3:17" ht="13.8" x14ac:dyDescent="0.2">
      <c r="C10" s="3">
        <f t="shared" si="2"/>
        <v>7</v>
      </c>
      <c r="D10" s="3">
        <v>0</v>
      </c>
      <c r="E10" s="3">
        <f t="shared" si="5"/>
        <v>-0.81649658092772615</v>
      </c>
      <c r="F10" s="3">
        <v>1</v>
      </c>
      <c r="G10" s="3">
        <v>0</v>
      </c>
      <c r="H10" s="3">
        <v>1</v>
      </c>
      <c r="I10" s="3">
        <v>0</v>
      </c>
      <c r="J10" s="3">
        <v>45</v>
      </c>
      <c r="K10" s="3">
        <v>241</v>
      </c>
      <c r="L10" s="8">
        <v>21.6315485100261</v>
      </c>
      <c r="N10" s="42">
        <f t="shared" si="3"/>
        <v>7</v>
      </c>
      <c r="O10" s="53">
        <v>0</v>
      </c>
      <c r="P10" s="53">
        <v>1</v>
      </c>
      <c r="Q10" s="42">
        <v>0</v>
      </c>
    </row>
    <row r="11" spans="3:17" ht="13.8" x14ac:dyDescent="0.2">
      <c r="C11" s="3">
        <f t="shared" si="2"/>
        <v>8</v>
      </c>
      <c r="D11" s="11">
        <f t="shared" ref="D11:D12" si="6">-1/SQRT(2)</f>
        <v>-0.70710678118654746</v>
      </c>
      <c r="E11" s="11">
        <f>1/SQRT(6)</f>
        <v>0.40824829046386307</v>
      </c>
      <c r="F11" s="3">
        <v>1</v>
      </c>
      <c r="G11" s="3">
        <v>0</v>
      </c>
      <c r="H11" s="3">
        <v>0</v>
      </c>
      <c r="I11" s="3">
        <v>1</v>
      </c>
      <c r="J11" s="3">
        <v>52</v>
      </c>
      <c r="K11" s="3">
        <v>243</v>
      </c>
      <c r="L11" s="8">
        <v>11.8051379682496</v>
      </c>
      <c r="N11" s="42">
        <f t="shared" si="3"/>
        <v>8</v>
      </c>
      <c r="O11" s="11">
        <v>0</v>
      </c>
      <c r="P11" s="11">
        <v>0</v>
      </c>
      <c r="Q11" s="42">
        <v>1</v>
      </c>
    </row>
    <row r="12" spans="3:17" ht="13.8" x14ac:dyDescent="0.2">
      <c r="C12" s="3">
        <f t="shared" si="2"/>
        <v>9</v>
      </c>
      <c r="D12" s="11">
        <f t="shared" si="6"/>
        <v>-0.70710678118654746</v>
      </c>
      <c r="E12" s="11">
        <f>1/SQRT(6)</f>
        <v>0.40824829046386307</v>
      </c>
      <c r="F12" s="3">
        <v>0</v>
      </c>
      <c r="G12" s="3">
        <v>0</v>
      </c>
      <c r="H12" s="3">
        <v>0</v>
      </c>
      <c r="I12" s="3">
        <v>0</v>
      </c>
      <c r="J12" s="3">
        <v>48</v>
      </c>
      <c r="K12" s="3">
        <v>241</v>
      </c>
      <c r="L12" s="8">
        <v>25.730676325829702</v>
      </c>
      <c r="N12" s="42">
        <f t="shared" si="3"/>
        <v>9</v>
      </c>
      <c r="O12" s="11">
        <v>0</v>
      </c>
      <c r="P12" s="11">
        <v>0</v>
      </c>
      <c r="Q12" s="42">
        <v>1</v>
      </c>
    </row>
    <row r="13" spans="3:17" ht="13.8" x14ac:dyDescent="0.2">
      <c r="C13" s="3">
        <f t="shared" si="2"/>
        <v>10</v>
      </c>
      <c r="D13" s="10">
        <f>1/SQRT(2)</f>
        <v>0.70710678118654746</v>
      </c>
      <c r="E13" s="10">
        <f t="shared" ref="E13:E14" si="7">1/SQRT(6)</f>
        <v>0.40824829046386307</v>
      </c>
      <c r="F13" s="3">
        <v>0</v>
      </c>
      <c r="G13" s="3">
        <v>1</v>
      </c>
      <c r="H13" s="3">
        <v>0</v>
      </c>
      <c r="I13" s="3">
        <v>0</v>
      </c>
      <c r="J13" s="3">
        <v>55</v>
      </c>
      <c r="K13" s="3">
        <v>239</v>
      </c>
      <c r="L13" s="8">
        <v>26.410335117578501</v>
      </c>
      <c r="N13" s="42">
        <f t="shared" si="3"/>
        <v>10</v>
      </c>
      <c r="O13" s="10">
        <v>1</v>
      </c>
      <c r="P13" s="10">
        <v>0</v>
      </c>
      <c r="Q13" s="42">
        <v>0</v>
      </c>
    </row>
    <row r="14" spans="3:17" ht="13.8" x14ac:dyDescent="0.2">
      <c r="C14" s="3">
        <f t="shared" si="2"/>
        <v>11</v>
      </c>
      <c r="D14" s="10">
        <f>1/SQRT(2)</f>
        <v>0.70710678118654746</v>
      </c>
      <c r="E14" s="10">
        <f t="shared" si="7"/>
        <v>0.40824829046386307</v>
      </c>
      <c r="F14" s="3">
        <v>0</v>
      </c>
      <c r="G14" s="3">
        <v>0</v>
      </c>
      <c r="H14" s="3">
        <v>1</v>
      </c>
      <c r="I14" s="3">
        <v>0</v>
      </c>
      <c r="J14" s="3">
        <v>47</v>
      </c>
      <c r="K14" s="3">
        <v>240</v>
      </c>
      <c r="L14" s="8">
        <v>23.032823832798702</v>
      </c>
      <c r="N14" s="42">
        <f t="shared" si="3"/>
        <v>11</v>
      </c>
      <c r="O14" s="10">
        <v>1</v>
      </c>
      <c r="P14" s="10">
        <v>0</v>
      </c>
      <c r="Q14" s="42">
        <v>0</v>
      </c>
    </row>
    <row r="15" spans="3:17" ht="13.8" x14ac:dyDescent="0.2">
      <c r="C15" s="3">
        <f t="shared" si="2"/>
        <v>12</v>
      </c>
      <c r="D15" s="3">
        <v>0</v>
      </c>
      <c r="E15" s="3">
        <f t="shared" ref="E15:E17" si="8">-2/SQRT(6)</f>
        <v>-0.81649658092772615</v>
      </c>
      <c r="F15" s="3">
        <v>0</v>
      </c>
      <c r="G15" s="3">
        <v>0</v>
      </c>
      <c r="H15" s="3">
        <v>0</v>
      </c>
      <c r="I15" s="3">
        <v>1</v>
      </c>
      <c r="J15" s="3">
        <v>50</v>
      </c>
      <c r="K15" s="3">
        <v>239</v>
      </c>
      <c r="L15" s="8">
        <v>26.409857696015401</v>
      </c>
      <c r="N15" s="42">
        <f t="shared" si="3"/>
        <v>12</v>
      </c>
      <c r="O15" s="53">
        <v>0</v>
      </c>
      <c r="P15" s="53">
        <v>1</v>
      </c>
      <c r="Q15" s="42">
        <v>0</v>
      </c>
    </row>
    <row r="16" spans="3:17" ht="13.8" x14ac:dyDescent="0.2">
      <c r="C16" s="3">
        <f t="shared" si="2"/>
        <v>13</v>
      </c>
      <c r="D16" s="3">
        <v>0</v>
      </c>
      <c r="E16" s="3">
        <f t="shared" si="8"/>
        <v>-0.81649658092772615</v>
      </c>
      <c r="F16" s="3">
        <v>0</v>
      </c>
      <c r="G16" s="3">
        <v>0</v>
      </c>
      <c r="H16" s="3">
        <v>0</v>
      </c>
      <c r="I16" s="3">
        <v>0</v>
      </c>
      <c r="J16" s="3">
        <v>46</v>
      </c>
      <c r="K16" s="3">
        <v>239</v>
      </c>
      <c r="L16" s="8">
        <v>29.7982929418562</v>
      </c>
      <c r="N16" s="42">
        <f t="shared" si="3"/>
        <v>13</v>
      </c>
      <c r="O16" s="53">
        <v>0</v>
      </c>
      <c r="P16" s="53">
        <v>1</v>
      </c>
      <c r="Q16" s="42">
        <v>0</v>
      </c>
    </row>
    <row r="17" spans="1:17" ht="13.8" x14ac:dyDescent="0.2">
      <c r="C17" s="3">
        <f t="shared" si="2"/>
        <v>14</v>
      </c>
      <c r="D17" s="3">
        <v>0</v>
      </c>
      <c r="E17" s="3">
        <f t="shared" si="8"/>
        <v>-0.81649658092772615</v>
      </c>
      <c r="F17" s="3">
        <v>1</v>
      </c>
      <c r="G17" s="3">
        <v>1</v>
      </c>
      <c r="H17" s="3">
        <v>0</v>
      </c>
      <c r="I17" s="3">
        <v>0</v>
      </c>
      <c r="J17" s="3">
        <v>48</v>
      </c>
      <c r="K17" s="3">
        <v>241</v>
      </c>
      <c r="L17" s="8">
        <v>20.283875801111499</v>
      </c>
      <c r="N17" s="42">
        <f t="shared" si="3"/>
        <v>14</v>
      </c>
      <c r="O17" s="53">
        <v>0</v>
      </c>
      <c r="P17" s="53">
        <v>1</v>
      </c>
      <c r="Q17" s="42">
        <v>0</v>
      </c>
    </row>
    <row r="18" spans="1:17" ht="13.8" x14ac:dyDescent="0.2">
      <c r="C18" s="3">
        <f t="shared" si="2"/>
        <v>15</v>
      </c>
      <c r="D18" s="10">
        <f t="shared" ref="D18:D19" si="9">1/SQRT(2)</f>
        <v>0.70710678118654746</v>
      </c>
      <c r="E18" s="10">
        <f t="shared" ref="E18:E23" si="10">1/SQRT(6)</f>
        <v>0.40824829046386307</v>
      </c>
      <c r="F18" s="3">
        <v>1</v>
      </c>
      <c r="G18" s="3">
        <v>0</v>
      </c>
      <c r="H18" s="3">
        <v>1</v>
      </c>
      <c r="I18" s="3">
        <v>0</v>
      </c>
      <c r="J18" s="3">
        <v>50</v>
      </c>
      <c r="K18" s="3">
        <v>236</v>
      </c>
      <c r="L18" s="8">
        <v>29.088098605722202</v>
      </c>
      <c r="N18" s="42">
        <f t="shared" si="3"/>
        <v>15</v>
      </c>
      <c r="O18" s="10">
        <v>1</v>
      </c>
      <c r="P18" s="10">
        <v>0</v>
      </c>
      <c r="Q18" s="42">
        <v>0</v>
      </c>
    </row>
    <row r="19" spans="1:17" ht="13.8" x14ac:dyDescent="0.2">
      <c r="C19" s="3">
        <f t="shared" si="2"/>
        <v>16</v>
      </c>
      <c r="D19" s="10">
        <f t="shared" si="9"/>
        <v>0.70710678118654746</v>
      </c>
      <c r="E19" s="10">
        <f t="shared" si="10"/>
        <v>0.40824829046386307</v>
      </c>
      <c r="F19" s="3">
        <v>1</v>
      </c>
      <c r="G19" s="3">
        <v>0</v>
      </c>
      <c r="H19" s="3">
        <v>0</v>
      </c>
      <c r="I19" s="3">
        <v>1</v>
      </c>
      <c r="J19" s="3">
        <v>54</v>
      </c>
      <c r="K19" s="3">
        <v>237</v>
      </c>
      <c r="L19" s="8">
        <v>25.8586483214516</v>
      </c>
      <c r="N19" s="42">
        <f t="shared" si="3"/>
        <v>16</v>
      </c>
      <c r="O19" s="10">
        <v>1</v>
      </c>
      <c r="P19" s="10">
        <v>0</v>
      </c>
      <c r="Q19" s="42">
        <v>0</v>
      </c>
    </row>
    <row r="20" spans="1:17" ht="13.8" x14ac:dyDescent="0.2">
      <c r="C20" s="3">
        <f t="shared" si="2"/>
        <v>17</v>
      </c>
      <c r="D20" s="11">
        <f t="shared" ref="D20:D23" si="11">-1/SQRT(2)</f>
        <v>-0.70710678118654746</v>
      </c>
      <c r="E20" s="11">
        <f t="shared" si="10"/>
        <v>0.40824829046386307</v>
      </c>
      <c r="F20" s="3">
        <v>1</v>
      </c>
      <c r="G20" s="3">
        <v>0</v>
      </c>
      <c r="H20" s="3">
        <v>0</v>
      </c>
      <c r="I20" s="3">
        <v>0</v>
      </c>
      <c r="J20" s="3">
        <v>52</v>
      </c>
      <c r="K20" s="3">
        <v>240</v>
      </c>
      <c r="L20" s="8">
        <v>21.598195012519099</v>
      </c>
      <c r="N20" s="42">
        <f t="shared" si="3"/>
        <v>17</v>
      </c>
      <c r="O20" s="11">
        <v>0</v>
      </c>
      <c r="P20" s="11">
        <v>0</v>
      </c>
      <c r="Q20" s="42">
        <v>1</v>
      </c>
    </row>
    <row r="21" spans="1:17" ht="13.8" x14ac:dyDescent="0.2">
      <c r="C21" s="3">
        <f t="shared" si="2"/>
        <v>18</v>
      </c>
      <c r="D21" s="11">
        <f t="shared" si="11"/>
        <v>-0.70710678118654746</v>
      </c>
      <c r="E21" s="11">
        <f t="shared" si="10"/>
        <v>0.40824829046386307</v>
      </c>
      <c r="F21" s="3">
        <v>1</v>
      </c>
      <c r="G21" s="3">
        <v>1</v>
      </c>
      <c r="H21" s="3">
        <v>0</v>
      </c>
      <c r="I21" s="3">
        <v>0</v>
      </c>
      <c r="J21" s="3">
        <v>55</v>
      </c>
      <c r="K21" s="3">
        <v>239</v>
      </c>
      <c r="L21" s="8">
        <v>21.612092430097899</v>
      </c>
      <c r="N21" s="42">
        <f t="shared" si="3"/>
        <v>18</v>
      </c>
      <c r="O21" s="11">
        <v>0</v>
      </c>
      <c r="P21" s="11">
        <v>0</v>
      </c>
      <c r="Q21" s="42">
        <v>1</v>
      </c>
    </row>
    <row r="22" spans="1:17" ht="13.8" x14ac:dyDescent="0.2">
      <c r="C22" s="3">
        <f t="shared" si="2"/>
        <v>19</v>
      </c>
      <c r="D22" s="11">
        <f t="shared" si="11"/>
        <v>-0.70710678118654746</v>
      </c>
      <c r="E22" s="11">
        <f t="shared" si="10"/>
        <v>0.40824829046386307</v>
      </c>
      <c r="F22" s="3">
        <v>1</v>
      </c>
      <c r="G22" s="3">
        <v>0</v>
      </c>
      <c r="H22" s="3">
        <v>1</v>
      </c>
      <c r="I22" s="3">
        <v>0</v>
      </c>
      <c r="J22" s="3">
        <v>55</v>
      </c>
      <c r="K22" s="3">
        <v>239</v>
      </c>
      <c r="L22" s="8">
        <v>18.122423951374302</v>
      </c>
      <c r="N22" s="42">
        <f t="shared" si="3"/>
        <v>19</v>
      </c>
      <c r="O22" s="11">
        <v>0</v>
      </c>
      <c r="P22" s="11">
        <v>0</v>
      </c>
      <c r="Q22" s="42">
        <v>1</v>
      </c>
    </row>
    <row r="23" spans="1:17" ht="13.8" x14ac:dyDescent="0.2">
      <c r="C23" s="3">
        <f t="shared" si="2"/>
        <v>20</v>
      </c>
      <c r="D23" s="11">
        <f t="shared" si="11"/>
        <v>-0.70710678118654746</v>
      </c>
      <c r="E23" s="11">
        <f t="shared" si="10"/>
        <v>0.40824829046386307</v>
      </c>
      <c r="F23" s="3">
        <v>0</v>
      </c>
      <c r="G23" s="3">
        <v>0</v>
      </c>
      <c r="H23" s="3">
        <v>0</v>
      </c>
      <c r="I23" s="3">
        <v>1</v>
      </c>
      <c r="J23" s="3">
        <v>47</v>
      </c>
      <c r="K23" s="3">
        <v>238</v>
      </c>
      <c r="L23" s="8">
        <v>29.802597643435</v>
      </c>
      <c r="N23" s="42">
        <f t="shared" si="3"/>
        <v>20</v>
      </c>
      <c r="O23" s="11">
        <v>0</v>
      </c>
      <c r="P23" s="11">
        <v>0</v>
      </c>
      <c r="Q23" s="42">
        <v>1</v>
      </c>
    </row>
    <row r="24" spans="1:17" ht="13.8" x14ac:dyDescent="0.2">
      <c r="C24" s="1" t="s">
        <v>18</v>
      </c>
      <c r="D24" s="5">
        <f t="shared" ref="D24:L24" si="12">AVERAGE(D4:D23)</f>
        <v>0</v>
      </c>
      <c r="E24" s="5">
        <f t="shared" si="12"/>
        <v>4.0824829046386311E-2</v>
      </c>
      <c r="F24" s="5">
        <f t="shared" si="12"/>
        <v>0.5</v>
      </c>
      <c r="G24" s="5">
        <f t="shared" si="12"/>
        <v>0.25</v>
      </c>
      <c r="H24" s="5">
        <f t="shared" si="12"/>
        <v>0.25</v>
      </c>
      <c r="I24" s="5">
        <f t="shared" si="12"/>
        <v>0.25</v>
      </c>
      <c r="J24" s="5">
        <f t="shared" si="12"/>
        <v>50.05</v>
      </c>
      <c r="K24" s="5">
        <f t="shared" si="12"/>
        <v>239.7</v>
      </c>
      <c r="L24" s="9">
        <f t="shared" si="12"/>
        <v>23.308954430086267</v>
      </c>
      <c r="N24" s="1" t="s">
        <v>18</v>
      </c>
      <c r="O24" s="5">
        <f>AVERAGE(O4:O23)</f>
        <v>0.35</v>
      </c>
      <c r="P24" s="5">
        <f t="shared" ref="P24:Q24" si="13">AVERAGE(P4:P23)</f>
        <v>0.3</v>
      </c>
      <c r="Q24" s="5">
        <f t="shared" si="13"/>
        <v>0.35</v>
      </c>
    </row>
    <row r="25" spans="1:17" x14ac:dyDescent="0.2">
      <c r="A25" s="1"/>
    </row>
  </sheetData>
  <mergeCells count="6">
    <mergeCell ref="O2:Q2"/>
    <mergeCell ref="D2:E2"/>
    <mergeCell ref="G2:I2"/>
    <mergeCell ref="J2:K2"/>
    <mergeCell ref="C2:C3"/>
    <mergeCell ref="N2:N3"/>
  </mergeCells>
  <phoneticPr fontId="11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51"/>
  <sheetViews>
    <sheetView showGridLines="0" tabSelected="1" topLeftCell="B16" workbookViewId="0">
      <selection activeCell="F34" sqref="F34"/>
    </sheetView>
  </sheetViews>
  <sheetFormatPr defaultColWidth="9" defaultRowHeight="13.2" x14ac:dyDescent="0.2"/>
  <cols>
    <col min="1" max="1" width="10.6640625" customWidth="1"/>
  </cols>
  <sheetData>
    <row r="1" spans="1:9" ht="13.8" x14ac:dyDescent="0.2">
      <c r="A1" s="5" t="s">
        <v>19</v>
      </c>
      <c r="B1" s="5"/>
      <c r="C1" s="5"/>
      <c r="D1" s="12"/>
      <c r="E1" s="12"/>
      <c r="F1" s="12"/>
      <c r="G1" s="12"/>
      <c r="H1" s="12"/>
      <c r="I1" s="12"/>
    </row>
    <row r="2" spans="1:9" ht="13.8" x14ac:dyDescent="0.2">
      <c r="A2" s="5"/>
      <c r="B2" s="5"/>
      <c r="C2" s="5"/>
      <c r="D2" s="12"/>
      <c r="E2" s="12"/>
      <c r="F2" s="12"/>
      <c r="G2" s="12"/>
      <c r="H2" s="12"/>
      <c r="I2" s="12"/>
    </row>
    <row r="3" spans="1:9" ht="13.8" x14ac:dyDescent="0.2">
      <c r="A3" s="15" t="s">
        <v>20</v>
      </c>
      <c r="B3" s="15"/>
      <c r="C3" s="5"/>
      <c r="D3" s="12"/>
      <c r="E3" s="12"/>
      <c r="F3" s="12"/>
      <c r="G3" s="12"/>
      <c r="H3" s="12"/>
      <c r="I3" s="12"/>
    </row>
    <row r="4" spans="1:9" ht="13.8" x14ac:dyDescent="0.2">
      <c r="A4" s="17" t="s">
        <v>21</v>
      </c>
      <c r="B4" s="46">
        <v>0.91717267995038898</v>
      </c>
      <c r="C4" s="5"/>
      <c r="D4" s="12"/>
      <c r="E4" s="12"/>
      <c r="F4" s="12"/>
      <c r="G4" s="12"/>
      <c r="H4" s="12"/>
      <c r="I4" s="12"/>
    </row>
    <row r="5" spans="1:9" ht="13.8" x14ac:dyDescent="0.2">
      <c r="A5" s="17" t="s">
        <v>22</v>
      </c>
      <c r="B5" s="46">
        <v>0.84120572484737799</v>
      </c>
      <c r="C5" s="5"/>
      <c r="D5" s="12"/>
      <c r="E5" s="12"/>
      <c r="F5" s="12"/>
      <c r="G5" s="12"/>
      <c r="H5" s="12"/>
      <c r="I5" s="12"/>
    </row>
    <row r="6" spans="1:9" ht="13.8" x14ac:dyDescent="0.2">
      <c r="A6" s="17" t="s">
        <v>23</v>
      </c>
      <c r="B6" s="46">
        <v>0.72571897928183404</v>
      </c>
      <c r="C6" s="5"/>
      <c r="D6" s="12"/>
      <c r="E6" s="12"/>
      <c r="F6" s="12"/>
      <c r="G6" s="12"/>
      <c r="H6" s="12"/>
      <c r="I6" s="12"/>
    </row>
    <row r="7" spans="1:9" ht="13.8" x14ac:dyDescent="0.2">
      <c r="A7" s="17" t="s">
        <v>24</v>
      </c>
      <c r="B7" s="46">
        <v>2.5162947220084901</v>
      </c>
      <c r="C7" s="5"/>
      <c r="D7" s="12"/>
      <c r="E7" s="12"/>
      <c r="F7" s="12"/>
      <c r="G7" s="12"/>
      <c r="H7" s="12"/>
      <c r="I7" s="12"/>
    </row>
    <row r="8" spans="1:9" ht="13.8" x14ac:dyDescent="0.2">
      <c r="A8" s="19" t="s">
        <v>25</v>
      </c>
      <c r="B8" s="19">
        <v>20</v>
      </c>
      <c r="C8" s="5"/>
      <c r="D8" s="12"/>
      <c r="E8" s="12"/>
      <c r="F8" s="12"/>
      <c r="G8" s="12"/>
      <c r="H8" s="12"/>
      <c r="I8" s="12"/>
    </row>
    <row r="9" spans="1:9" ht="13.8" x14ac:dyDescent="0.2">
      <c r="A9" s="5"/>
      <c r="B9" s="5"/>
      <c r="C9" s="5"/>
      <c r="D9" s="12"/>
      <c r="E9" s="12"/>
      <c r="F9" s="12"/>
      <c r="G9" s="12"/>
      <c r="H9" s="12"/>
      <c r="I9" s="12"/>
    </row>
    <row r="10" spans="1:9" ht="13.8" x14ac:dyDescent="0.2">
      <c r="A10" s="5" t="s">
        <v>26</v>
      </c>
      <c r="B10" s="5"/>
      <c r="C10" s="5"/>
      <c r="D10" s="12"/>
      <c r="E10" s="12"/>
      <c r="F10" s="12"/>
      <c r="G10" s="12"/>
      <c r="H10" s="12"/>
      <c r="I10" s="12"/>
    </row>
    <row r="11" spans="1:9" ht="13.8" x14ac:dyDescent="0.2">
      <c r="A11" s="15"/>
      <c r="B11" s="15" t="s">
        <v>27</v>
      </c>
      <c r="C11" s="15" t="s">
        <v>28</v>
      </c>
      <c r="D11" s="15" t="s">
        <v>29</v>
      </c>
      <c r="E11" s="16" t="s">
        <v>30</v>
      </c>
      <c r="F11" s="15" t="s">
        <v>31</v>
      </c>
      <c r="G11" s="12"/>
      <c r="H11" s="12"/>
      <c r="I11" s="12"/>
    </row>
    <row r="12" spans="1:9" ht="13.8" x14ac:dyDescent="0.2">
      <c r="A12" s="17" t="s">
        <v>32</v>
      </c>
      <c r="B12" s="17">
        <v>8</v>
      </c>
      <c r="C12" s="18">
        <v>368.96322095750298</v>
      </c>
      <c r="D12" s="18">
        <v>46.120402619687802</v>
      </c>
      <c r="E12" s="54">
        <v>7.2840023392118098</v>
      </c>
      <c r="F12" s="18">
        <v>1.8055401932918799E-3</v>
      </c>
      <c r="G12" s="12"/>
      <c r="H12" s="12"/>
      <c r="I12" s="12"/>
    </row>
    <row r="13" spans="1:9" ht="13.8" x14ac:dyDescent="0.2">
      <c r="A13" s="17" t="s">
        <v>33</v>
      </c>
      <c r="B13" s="17">
        <v>11</v>
      </c>
      <c r="C13" s="18">
        <v>69.649130408085895</v>
      </c>
      <c r="D13" s="18">
        <v>6.3317391280078104</v>
      </c>
      <c r="E13" s="18"/>
      <c r="F13" s="18"/>
      <c r="G13" s="47" t="s">
        <v>88</v>
      </c>
      <c r="H13" s="48">
        <f>FINV(0.05,8,11)</f>
        <v>2.947990318638638</v>
      </c>
      <c r="I13" s="12"/>
    </row>
    <row r="14" spans="1:9" ht="13.8" x14ac:dyDescent="0.2">
      <c r="A14" s="19" t="s">
        <v>34</v>
      </c>
      <c r="B14" s="19">
        <v>19</v>
      </c>
      <c r="C14" s="20">
        <v>438.61235136558901</v>
      </c>
      <c r="D14" s="20"/>
      <c r="E14" s="20"/>
      <c r="F14" s="20"/>
      <c r="G14" s="12"/>
      <c r="H14" s="12"/>
      <c r="I14" s="12"/>
    </row>
    <row r="15" spans="1:9" ht="13.8" x14ac:dyDescent="0.2">
      <c r="A15" s="5"/>
      <c r="B15" s="5"/>
      <c r="C15" s="5"/>
      <c r="D15" s="12"/>
      <c r="E15" s="12"/>
      <c r="F15" s="12"/>
      <c r="G15" s="12"/>
      <c r="H15" s="12"/>
      <c r="I15" s="12"/>
    </row>
    <row r="16" spans="1:9" ht="13.8" x14ac:dyDescent="0.2">
      <c r="A16" s="15"/>
      <c r="B16" s="15" t="s">
        <v>35</v>
      </c>
      <c r="C16" s="15" t="s">
        <v>24</v>
      </c>
      <c r="D16" s="15" t="s">
        <v>36</v>
      </c>
      <c r="E16" s="15" t="s">
        <v>37</v>
      </c>
      <c r="F16" s="15" t="s">
        <v>38</v>
      </c>
      <c r="G16" s="15" t="s">
        <v>39</v>
      </c>
      <c r="H16" s="15" t="s">
        <v>40</v>
      </c>
      <c r="I16" s="15" t="s">
        <v>41</v>
      </c>
    </row>
    <row r="17" spans="1:18" ht="13.8" x14ac:dyDescent="0.2">
      <c r="A17" s="17" t="s">
        <v>42</v>
      </c>
      <c r="B17" s="49">
        <v>727.72864862555195</v>
      </c>
      <c r="C17" s="49">
        <v>99.913862078654702</v>
      </c>
      <c r="D17" s="49">
        <v>7.2835603937786404</v>
      </c>
      <c r="E17" s="49">
        <v>1.57540097009723E-5</v>
      </c>
      <c r="F17" s="49">
        <v>507.81972103985203</v>
      </c>
      <c r="G17" s="49">
        <v>947.63757621125205</v>
      </c>
      <c r="H17" s="49">
        <v>721.31895321616901</v>
      </c>
      <c r="I17" s="49">
        <v>734.13834403493399</v>
      </c>
    </row>
    <row r="18" spans="1:18" ht="13.8" x14ac:dyDescent="0.2">
      <c r="A18" s="61" t="s">
        <v>43</v>
      </c>
      <c r="B18" s="62">
        <v>-1.0884881893332099</v>
      </c>
      <c r="C18" s="62">
        <v>1.1223625710682099</v>
      </c>
      <c r="D18" s="62">
        <v>-0.96981868194093002</v>
      </c>
      <c r="E18" s="62">
        <v>0.35297836181629</v>
      </c>
      <c r="F18" s="62">
        <v>-3.5587915509592198</v>
      </c>
      <c r="G18" s="62">
        <v>1.38181517229282</v>
      </c>
      <c r="H18" s="62">
        <v>-1.1604902325909801</v>
      </c>
      <c r="I18" s="62">
        <v>-1.01648614607543</v>
      </c>
    </row>
    <row r="19" spans="1:18" ht="13.8" x14ac:dyDescent="0.2">
      <c r="A19" s="61" t="s">
        <v>44</v>
      </c>
      <c r="B19" s="62">
        <v>0.69461359278904</v>
      </c>
      <c r="C19" s="62">
        <v>1.2503618737532001</v>
      </c>
      <c r="D19" s="62">
        <v>0.55553004883620005</v>
      </c>
      <c r="E19" s="62">
        <v>0.58965169072152901</v>
      </c>
      <c r="F19" s="62">
        <v>-2.0574143343733899</v>
      </c>
      <c r="G19" s="62">
        <v>3.4466415199514802</v>
      </c>
      <c r="H19" s="62">
        <v>0.61440011094050795</v>
      </c>
      <c r="I19" s="62">
        <v>0.77482707463757305</v>
      </c>
    </row>
    <row r="20" spans="1:18" ht="13.8" x14ac:dyDescent="0.2">
      <c r="A20" s="17" t="s">
        <v>45</v>
      </c>
      <c r="B20" s="49">
        <v>-1.7250403379741399</v>
      </c>
      <c r="C20" s="49">
        <v>1.3695080450631301</v>
      </c>
      <c r="D20" s="49">
        <v>-1.2596058447357401</v>
      </c>
      <c r="E20" s="49">
        <v>0.23388162667922399</v>
      </c>
      <c r="F20" s="49">
        <v>-4.7393072199082598</v>
      </c>
      <c r="G20" s="49">
        <v>1.2892265439599799</v>
      </c>
      <c r="H20" s="49">
        <v>-1.8128973104395201</v>
      </c>
      <c r="I20" s="49">
        <v>-1.63718336550877</v>
      </c>
    </row>
    <row r="21" spans="1:18" ht="13.8" x14ac:dyDescent="0.2">
      <c r="A21" s="17" t="s">
        <v>46</v>
      </c>
      <c r="B21" s="49">
        <v>2.04551030216623</v>
      </c>
      <c r="C21" s="49">
        <v>1.78076836417062</v>
      </c>
      <c r="D21" s="49">
        <v>1.1486672513518701</v>
      </c>
      <c r="E21" s="49">
        <v>0.27505842338037101</v>
      </c>
      <c r="F21" s="49">
        <v>-1.8739344384946599</v>
      </c>
      <c r="G21" s="49">
        <v>5.9649550428271301</v>
      </c>
      <c r="H21" s="49">
        <v>1.93127006991485</v>
      </c>
      <c r="I21" s="49">
        <v>2.1597505344176202</v>
      </c>
    </row>
    <row r="22" spans="1:18" ht="13.8" x14ac:dyDescent="0.2">
      <c r="A22" s="17" t="s">
        <v>47</v>
      </c>
      <c r="B22" s="49">
        <v>-2.9048806185022999</v>
      </c>
      <c r="C22" s="49">
        <v>1.8060594840012001</v>
      </c>
      <c r="D22" s="49">
        <v>-1.60840805313164</v>
      </c>
      <c r="E22" s="49">
        <v>0.13604582616045799</v>
      </c>
      <c r="F22" s="49">
        <v>-6.8799907385577797</v>
      </c>
      <c r="G22" s="49">
        <v>1.07022950155317</v>
      </c>
      <c r="H22" s="49">
        <v>-3.0207433320721302</v>
      </c>
      <c r="I22" s="49">
        <v>-2.7890179049324701</v>
      </c>
    </row>
    <row r="23" spans="1:18" ht="13.8" x14ac:dyDescent="0.2">
      <c r="A23" s="17" t="s">
        <v>48</v>
      </c>
      <c r="B23" s="49">
        <v>-0.56249783398136199</v>
      </c>
      <c r="C23" s="49">
        <v>1.6252433236986099</v>
      </c>
      <c r="D23" s="49">
        <v>-0.34610068891177997</v>
      </c>
      <c r="E23" s="49">
        <v>0.73579617064749703</v>
      </c>
      <c r="F23" s="49">
        <v>-4.1396342687537704</v>
      </c>
      <c r="G23" s="49">
        <v>3.0146386007910499</v>
      </c>
      <c r="H23" s="49">
        <v>-0.66676079063536398</v>
      </c>
      <c r="I23" s="49">
        <v>-0.45823487732735901</v>
      </c>
    </row>
    <row r="24" spans="1:18" ht="13.8" x14ac:dyDescent="0.2">
      <c r="A24" s="17" t="s">
        <v>49</v>
      </c>
      <c r="B24" s="49">
        <v>-0.92697827154377699</v>
      </c>
      <c r="C24" s="49">
        <v>0.25601848938131</v>
      </c>
      <c r="D24" s="49">
        <v>-3.6207473678322799</v>
      </c>
      <c r="E24" s="49">
        <v>4.0212024585411701E-3</v>
      </c>
      <c r="F24" s="49">
        <v>-1.49047116703043</v>
      </c>
      <c r="G24" s="49">
        <v>-0.363485376057127</v>
      </c>
      <c r="H24" s="49">
        <v>-0.94340242432862897</v>
      </c>
      <c r="I24" s="49">
        <v>-0.910554118758925</v>
      </c>
    </row>
    <row r="25" spans="1:18" ht="13.8" x14ac:dyDescent="0.2">
      <c r="A25" s="19" t="s">
        <v>50</v>
      </c>
      <c r="B25" s="50">
        <v>-2.7402369711277101</v>
      </c>
      <c r="C25" s="50">
        <v>0.39213616510819599</v>
      </c>
      <c r="D25" s="50">
        <v>-6.9879730944266196</v>
      </c>
      <c r="E25" s="50">
        <v>2.3055184272903901E-5</v>
      </c>
      <c r="F25" s="52">
        <v>-3.6033228507289499</v>
      </c>
      <c r="G25" s="50">
        <v>-1.87715109152647</v>
      </c>
      <c r="H25" s="50">
        <v>-2.7653933741037902</v>
      </c>
      <c r="I25" s="50">
        <v>-2.7150805681516301</v>
      </c>
    </row>
    <row r="26" spans="1:18" x14ac:dyDescent="0.2">
      <c r="A26" s="1"/>
      <c r="B26" s="1"/>
      <c r="C26" s="1"/>
      <c r="K26" s="39"/>
      <c r="L26" s="67" t="s">
        <v>74</v>
      </c>
      <c r="M26" s="68"/>
      <c r="N26" s="67" t="s">
        <v>75</v>
      </c>
      <c r="O26" s="68"/>
    </row>
    <row r="27" spans="1:18" ht="16.2" x14ac:dyDescent="0.2">
      <c r="A27" s="1"/>
      <c r="B27" s="1"/>
      <c r="C27" s="1"/>
      <c r="K27" s="43"/>
      <c r="L27" s="41" t="s">
        <v>76</v>
      </c>
      <c r="M27" s="42" t="s">
        <v>77</v>
      </c>
      <c r="N27" s="42" t="s">
        <v>78</v>
      </c>
      <c r="O27" s="42" t="s">
        <v>79</v>
      </c>
    </row>
    <row r="28" spans="1:18" ht="13.8" x14ac:dyDescent="0.2">
      <c r="A28" s="1"/>
      <c r="B28" s="1"/>
      <c r="C28" s="1"/>
      <c r="K28" s="40" t="s">
        <v>80</v>
      </c>
      <c r="L28" s="42">
        <v>0</v>
      </c>
      <c r="M28" s="42">
        <v>0</v>
      </c>
      <c r="N28" s="65" t="s">
        <v>90</v>
      </c>
      <c r="O28" s="66" t="s">
        <v>92</v>
      </c>
    </row>
    <row r="29" spans="1:18" ht="13.8" x14ac:dyDescent="0.2">
      <c r="A29" s="5" t="s">
        <v>51</v>
      </c>
      <c r="B29" s="5"/>
      <c r="C29" s="5"/>
      <c r="K29" s="40" t="s">
        <v>81</v>
      </c>
      <c r="L29" s="42">
        <v>1</v>
      </c>
      <c r="M29" s="42">
        <v>0</v>
      </c>
      <c r="N29" s="42">
        <v>0</v>
      </c>
      <c r="O29" s="45" t="s">
        <v>87</v>
      </c>
    </row>
    <row r="30" spans="1:18" ht="13.8" x14ac:dyDescent="0.2">
      <c r="A30" s="5"/>
      <c r="B30" s="5"/>
      <c r="C30" s="5"/>
      <c r="K30" s="40" t="s">
        <v>82</v>
      </c>
      <c r="L30" s="42">
        <v>0</v>
      </c>
      <c r="M30" s="42">
        <v>1</v>
      </c>
      <c r="N30" s="45" t="s">
        <v>91</v>
      </c>
      <c r="O30" s="44" t="s">
        <v>92</v>
      </c>
    </row>
    <row r="31" spans="1:18" ht="13.8" x14ac:dyDescent="0.2">
      <c r="A31" s="15" t="s">
        <v>52</v>
      </c>
      <c r="B31" s="15" t="s">
        <v>53</v>
      </c>
      <c r="C31" s="15" t="s">
        <v>33</v>
      </c>
    </row>
    <row r="32" spans="1:18" ht="13.8" x14ac:dyDescent="0.2">
      <c r="A32" s="17">
        <v>1</v>
      </c>
      <c r="B32" s="18">
        <v>18.642565895367401</v>
      </c>
      <c r="C32" s="18">
        <v>-5.1945807439573297</v>
      </c>
      <c r="H32" s="63" t="s">
        <v>89</v>
      </c>
      <c r="I32" s="64"/>
      <c r="J32" s="64"/>
      <c r="K32" s="40" t="s">
        <v>80</v>
      </c>
      <c r="L32" s="51">
        <f>B18*SQRT(2)/2+B19/SQRT(6)</f>
        <v>-0.48610256812989194</v>
      </c>
      <c r="M32" s="77" t="s">
        <v>93</v>
      </c>
      <c r="N32" s="55">
        <v>0</v>
      </c>
      <c r="O32" s="56" t="s">
        <v>100</v>
      </c>
      <c r="R32" s="57" t="s">
        <v>99</v>
      </c>
    </row>
    <row r="33" spans="1:19" ht="13.8" x14ac:dyDescent="0.2">
      <c r="A33" s="17">
        <v>2</v>
      </c>
      <c r="B33" s="18">
        <v>23.469011012165002</v>
      </c>
      <c r="C33" s="18">
        <v>0.52674663944343103</v>
      </c>
      <c r="K33" s="40" t="s">
        <v>81</v>
      </c>
      <c r="L33" s="51">
        <f>B19/(-2)*SQRT(6)</f>
        <v>-0.85072443536726228</v>
      </c>
      <c r="M33" s="77"/>
      <c r="N33" s="55">
        <f>L33+(N32+N34)/2</f>
        <v>-8.1047055448282945E-2</v>
      </c>
      <c r="O33" s="60" t="s">
        <v>97</v>
      </c>
      <c r="R33" s="58" t="s">
        <v>95</v>
      </c>
      <c r="S33" s="59"/>
    </row>
    <row r="34" spans="1:19" ht="13.8" x14ac:dyDescent="0.2">
      <c r="A34" s="17">
        <v>3</v>
      </c>
      <c r="B34" s="18">
        <v>26.6582839494314</v>
      </c>
      <c r="C34" s="18">
        <v>-0.52231034599005</v>
      </c>
      <c r="K34" s="40" t="s">
        <v>82</v>
      </c>
      <c r="L34" s="51">
        <f>-B18/SQRT(2)+B19/SQRT(6)</f>
        <v>1.0532521917080668</v>
      </c>
      <c r="M34" s="77"/>
      <c r="N34" s="55">
        <f>L34-L32</f>
        <v>1.5393547598379587</v>
      </c>
      <c r="O34" s="60" t="s">
        <v>98</v>
      </c>
      <c r="P34" s="12"/>
      <c r="Q34" s="12"/>
      <c r="R34" s="58" t="s">
        <v>96</v>
      </c>
    </row>
    <row r="35" spans="1:19" ht="13.8" x14ac:dyDescent="0.2">
      <c r="A35" s="17">
        <v>4</v>
      </c>
      <c r="B35" s="18">
        <v>20.901700719520999</v>
      </c>
      <c r="C35" s="18">
        <v>1.8081625602853699</v>
      </c>
      <c r="J35" s="79" t="s">
        <v>94</v>
      </c>
      <c r="K35" s="80"/>
      <c r="L35" s="80"/>
      <c r="M35" s="80"/>
      <c r="N35" s="78" t="s">
        <v>101</v>
      </c>
      <c r="O35" s="78"/>
      <c r="P35" s="78"/>
      <c r="Q35" s="78"/>
    </row>
    <row r="36" spans="1:19" ht="13.8" x14ac:dyDescent="0.2">
      <c r="A36" s="17">
        <v>5</v>
      </c>
      <c r="B36" s="18">
        <v>23.010375987943</v>
      </c>
      <c r="C36" s="18">
        <v>2.7582299049293901</v>
      </c>
    </row>
    <row r="37" spans="1:19" ht="13.8" x14ac:dyDescent="0.2">
      <c r="A37" s="17">
        <v>6</v>
      </c>
      <c r="B37" s="18">
        <v>22.589901890286299</v>
      </c>
      <c r="C37" s="18">
        <v>0.346396974234707</v>
      </c>
    </row>
    <row r="38" spans="1:19" ht="13.8" x14ac:dyDescent="0.2">
      <c r="A38" s="17">
        <v>7</v>
      </c>
      <c r="B38" s="18">
        <v>20.4204457842492</v>
      </c>
      <c r="C38" s="18">
        <v>1.21110272577697</v>
      </c>
    </row>
    <row r="39" spans="1:19" ht="13.8" x14ac:dyDescent="0.2">
      <c r="A39" s="17">
        <v>8</v>
      </c>
      <c r="B39" s="18">
        <v>12.4139085409945</v>
      </c>
      <c r="C39" s="18">
        <v>-0.60877057274491597</v>
      </c>
    </row>
    <row r="40" spans="1:19" ht="13.8" x14ac:dyDescent="0.2">
      <c r="A40" s="17">
        <v>9</v>
      </c>
      <c r="B40" s="18">
        <v>23.889833741380599</v>
      </c>
      <c r="C40" s="18">
        <v>1.8408425844490801</v>
      </c>
    </row>
    <row r="41" spans="1:19" ht="13.8" x14ac:dyDescent="0.2">
      <c r="A41" s="17">
        <v>10</v>
      </c>
      <c r="B41" s="18">
        <v>23.3876153251578</v>
      </c>
      <c r="C41" s="18">
        <v>3.0227197924207201</v>
      </c>
    </row>
    <row r="42" spans="1:19" ht="13.8" x14ac:dyDescent="0.2">
      <c r="A42" s="17">
        <v>11</v>
      </c>
      <c r="B42" s="18">
        <v>23.1128136057118</v>
      </c>
      <c r="C42" s="18">
        <v>-7.9989772913123106E-2</v>
      </c>
    </row>
    <row r="43" spans="1:19" ht="13.8" x14ac:dyDescent="0.2">
      <c r="A43" s="17">
        <v>12</v>
      </c>
      <c r="B43" s="18">
        <v>25.333451491280801</v>
      </c>
      <c r="C43" s="18">
        <v>1.07640620473454</v>
      </c>
    </row>
    <row r="44" spans="1:19" ht="13.8" x14ac:dyDescent="0.2">
      <c r="A44" s="17">
        <v>13</v>
      </c>
      <c r="B44" s="18">
        <v>29.603862411437301</v>
      </c>
      <c r="C44" s="18">
        <v>0.19443053041889899</v>
      </c>
    </row>
    <row r="45" spans="1:19" ht="13.8" x14ac:dyDescent="0.2">
      <c r="A45" s="17">
        <v>14</v>
      </c>
      <c r="B45" s="18">
        <v>22.589901890286299</v>
      </c>
      <c r="C45" s="18">
        <v>-2.3060260891748099</v>
      </c>
    </row>
    <row r="46" spans="1:19" ht="13.8" x14ac:dyDescent="0.2">
      <c r="A46" s="17">
        <v>15</v>
      </c>
      <c r="B46" s="18">
        <v>29.5677863376172</v>
      </c>
      <c r="C46" s="18">
        <v>-0.47968773189508301</v>
      </c>
    </row>
    <row r="47" spans="1:19" ht="13.8" x14ac:dyDescent="0.2">
      <c r="A47" s="17">
        <v>16</v>
      </c>
      <c r="B47" s="18">
        <v>25.4620190648352</v>
      </c>
      <c r="C47" s="18">
        <v>0.39662925661637899</v>
      </c>
    </row>
    <row r="48" spans="1:19" ht="13.8" x14ac:dyDescent="0.2">
      <c r="A48" s="17">
        <v>17</v>
      </c>
      <c r="B48" s="18">
        <v>21.197117288358999</v>
      </c>
      <c r="C48" s="18">
        <v>0.401077724160118</v>
      </c>
    </row>
    <row r="49" spans="1:3" ht="13.8" x14ac:dyDescent="0.2">
      <c r="A49" s="17">
        <v>18</v>
      </c>
      <c r="B49" s="18">
        <v>23.201929747021602</v>
      </c>
      <c r="C49" s="18">
        <v>-1.5898373169236599</v>
      </c>
    </row>
    <row r="50" spans="1:3" ht="13.8" x14ac:dyDescent="0.2">
      <c r="A50" s="17">
        <v>19</v>
      </c>
      <c r="B50" s="18">
        <v>18.251538826353102</v>
      </c>
      <c r="C50" s="18">
        <v>-0.12911487497878199</v>
      </c>
    </row>
    <row r="51" spans="1:3" ht="13.8" x14ac:dyDescent="0.2">
      <c r="A51" s="19">
        <v>20</v>
      </c>
      <c r="B51" s="20">
        <v>32.475025092326199</v>
      </c>
      <c r="C51" s="20">
        <v>-2.6724274488912099</v>
      </c>
    </row>
  </sheetData>
  <mergeCells count="5">
    <mergeCell ref="L26:M26"/>
    <mergeCell ref="N26:O26"/>
    <mergeCell ref="M32:M34"/>
    <mergeCell ref="N35:Q35"/>
    <mergeCell ref="J35:M35"/>
  </mergeCells>
  <phoneticPr fontId="11"/>
  <pageMargins left="0.69930555555555596" right="0.69930555555555596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3AAC2-A494-462C-91E4-3C00B5D3E6EA}">
  <dimension ref="A1:I9"/>
  <sheetViews>
    <sheetView workbookViewId="0">
      <selection activeCell="C15" sqref="C15"/>
    </sheetView>
  </sheetViews>
  <sheetFormatPr defaultRowHeight="13.2" x14ac:dyDescent="0.2"/>
  <sheetData>
    <row r="1" spans="1:9" x14ac:dyDescent="0.2">
      <c r="A1" s="24"/>
      <c r="B1" s="24" t="s">
        <v>66</v>
      </c>
      <c r="C1" s="24" t="s">
        <v>67</v>
      </c>
      <c r="D1" s="24" t="s">
        <v>68</v>
      </c>
      <c r="E1" s="24" t="s">
        <v>69</v>
      </c>
      <c r="F1" s="24" t="s">
        <v>70</v>
      </c>
      <c r="G1" s="24" t="s">
        <v>71</v>
      </c>
      <c r="H1" s="24" t="s">
        <v>72</v>
      </c>
      <c r="I1" s="24" t="s">
        <v>73</v>
      </c>
    </row>
    <row r="2" spans="1:9" ht="13.8" x14ac:dyDescent="0.2">
      <c r="A2" s="21" t="s">
        <v>66</v>
      </c>
      <c r="B2" s="13">
        <v>1</v>
      </c>
      <c r="C2" s="13"/>
      <c r="D2" s="13"/>
      <c r="E2" s="13"/>
      <c r="F2" s="13"/>
      <c r="G2" s="13"/>
      <c r="H2" s="13"/>
      <c r="I2" s="13"/>
    </row>
    <row r="3" spans="1:9" ht="13.8" x14ac:dyDescent="0.2">
      <c r="A3" s="21" t="s">
        <v>67</v>
      </c>
      <c r="B3" s="27">
        <v>-0.48038446141526142</v>
      </c>
      <c r="C3" s="13">
        <v>1</v>
      </c>
      <c r="D3" s="13"/>
      <c r="E3" s="13"/>
      <c r="F3" s="13"/>
      <c r="G3" s="13"/>
      <c r="H3" s="13"/>
      <c r="I3" s="13"/>
    </row>
    <row r="4" spans="1:9" ht="13.8" x14ac:dyDescent="0.2">
      <c r="A4" s="23" t="s">
        <v>68</v>
      </c>
      <c r="B4" s="33">
        <v>-1.2113526306256197E-17</v>
      </c>
      <c r="C4" s="34">
        <v>0.31448545101657538</v>
      </c>
      <c r="D4" s="35">
        <v>1</v>
      </c>
      <c r="E4" s="13"/>
      <c r="F4" s="13"/>
      <c r="G4" s="13"/>
      <c r="H4" s="13"/>
      <c r="I4" s="13"/>
    </row>
    <row r="5" spans="1:9" ht="13.8" x14ac:dyDescent="0.2">
      <c r="A5" s="29" t="s">
        <v>69</v>
      </c>
      <c r="B5" s="31">
        <v>0.12598815766974245</v>
      </c>
      <c r="C5" s="31">
        <v>-0.18156825980064059</v>
      </c>
      <c r="D5" s="31">
        <v>0.11547005383792516</v>
      </c>
      <c r="E5" s="32">
        <v>1</v>
      </c>
      <c r="F5" s="13"/>
      <c r="G5" s="13"/>
      <c r="H5" s="13"/>
      <c r="I5" s="13"/>
    </row>
    <row r="6" spans="1:9" ht="13.8" x14ac:dyDescent="0.2">
      <c r="A6" s="21" t="s">
        <v>70</v>
      </c>
      <c r="B6" s="25">
        <v>0.12598815766974239</v>
      </c>
      <c r="C6" s="25">
        <v>-0.18156825980064065</v>
      </c>
      <c r="D6" s="25">
        <v>0.11547005383792516</v>
      </c>
      <c r="E6" s="27">
        <v>-0.33333333333333337</v>
      </c>
      <c r="F6" s="13">
        <v>1</v>
      </c>
      <c r="G6" s="13"/>
      <c r="H6" s="13"/>
      <c r="I6" s="13"/>
    </row>
    <row r="7" spans="1:9" ht="13.8" x14ac:dyDescent="0.2">
      <c r="A7" s="21" t="s">
        <v>71</v>
      </c>
      <c r="B7" s="25">
        <v>-0.12598815766974242</v>
      </c>
      <c r="C7" s="25">
        <v>6.0522753266880287E-2</v>
      </c>
      <c r="D7" s="25">
        <v>-0.11547005383792516</v>
      </c>
      <c r="E7" s="27">
        <v>-0.33333333333333337</v>
      </c>
      <c r="F7" s="27">
        <v>-0.33333333333333337</v>
      </c>
      <c r="G7" s="13">
        <v>1</v>
      </c>
      <c r="H7" s="13"/>
      <c r="I7" s="13"/>
    </row>
    <row r="8" spans="1:9" ht="13.8" x14ac:dyDescent="0.2">
      <c r="A8" s="29" t="s">
        <v>72</v>
      </c>
      <c r="B8" s="30">
        <v>-0.49222921549587534</v>
      </c>
      <c r="C8" s="30">
        <v>0.38527978400608615</v>
      </c>
      <c r="D8" s="30">
        <v>0.36280129862522581</v>
      </c>
      <c r="E8" s="31">
        <v>0.17303500526299037</v>
      </c>
      <c r="F8" s="31">
        <v>-0.15482079418267561</v>
      </c>
      <c r="G8" s="31">
        <v>-4.5535527700786942E-2</v>
      </c>
      <c r="H8" s="32">
        <v>1</v>
      </c>
      <c r="I8" s="32"/>
    </row>
    <row r="9" spans="1:9" ht="14.4" thickBot="1" x14ac:dyDescent="0.25">
      <c r="A9" s="22" t="s">
        <v>73</v>
      </c>
      <c r="B9" s="26">
        <v>5.207115176982513E-2</v>
      </c>
      <c r="C9" s="26">
        <v>6.8788973545104395E-2</v>
      </c>
      <c r="D9" s="26">
        <v>-5.9654998627189364E-2</v>
      </c>
      <c r="E9" s="26">
        <v>0.17220914757957267</v>
      </c>
      <c r="F9" s="28">
        <v>-0.30997646564323084</v>
      </c>
      <c r="G9" s="26">
        <v>3.444182951591454E-2</v>
      </c>
      <c r="H9" s="26">
        <v>-0.27947585037020961</v>
      </c>
      <c r="I9" s="14">
        <v>1</v>
      </c>
    </row>
  </sheetData>
  <phoneticPr fontId="1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データ</vt:lpstr>
      <vt:lpstr>直交対比のデータ</vt:lpstr>
      <vt:lpstr>直交対比での解析結果</vt:lpstr>
      <vt:lpstr>相関係数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2020-05-31T13:16:00Z</dcterms:created>
  <dcterms:modified xsi:type="dcterms:W3CDTF">2021-08-13T01:46:29Z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