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5993EC22-A1AA-4556-B608-766AD127C120}" xr6:coauthVersionLast="47" xr6:coauthVersionMax="47" xr10:uidLastSave="{00000000-0000-0000-0000-000000000000}"/>
  <bookViews>
    <workbookView xWindow="-108" yWindow="-108" windowWidth="19416" windowHeight="10560" activeTab="5" xr2:uid="{00000000-000D-0000-FFFF-FFFF00000000}"/>
  </bookViews>
  <sheets>
    <sheet name="データ" sheetId="10" r:id="rId1"/>
    <sheet name="相関係数" sheetId="13" r:id="rId2"/>
    <sheet name="Z1初期設定" sheetId="18" r:id="rId3"/>
    <sheet name="Z1" sheetId="15" r:id="rId4"/>
    <sheet name="Z2" sheetId="16" r:id="rId5"/>
    <sheet name="Z3" sheetId="17" r:id="rId6"/>
  </sheets>
  <definedNames>
    <definedName name="solver_adj" localSheetId="3" hidden="1">'Z1'!$W$13:$AC$13</definedName>
    <definedName name="solver_adj" localSheetId="2" hidden="1">Z1初期設定!$W$13:$AC$13</definedName>
    <definedName name="solver_adj" localSheetId="4" hidden="1">'Z2'!$W$13:$AC$13</definedName>
    <definedName name="solver_adj" localSheetId="5" hidden="1">'Z3'!$W$13:$AC$13</definedName>
    <definedName name="solver_adj" localSheetId="0" hidden="1">データ!#REF!</definedName>
    <definedName name="solver_cvg" localSheetId="3" hidden="1">0.0001</definedName>
    <definedName name="solver_cvg" localSheetId="2" hidden="1">0.0001</definedName>
    <definedName name="solver_cvg" localSheetId="4" hidden="1">0.0001</definedName>
    <definedName name="solver_cvg" localSheetId="5" hidden="1">0.0001</definedName>
    <definedName name="solver_cvg" localSheetId="0" hidden="1">0.0001</definedName>
    <definedName name="solver_drv" localSheetId="3" hidden="1">1</definedName>
    <definedName name="solver_drv" localSheetId="2" hidden="1">1</definedName>
    <definedName name="solver_drv" localSheetId="4" hidden="1">1</definedName>
    <definedName name="solver_drv" localSheetId="5" hidden="1">1</definedName>
    <definedName name="solver_drv" localSheetId="0" hidden="1">1</definedName>
    <definedName name="solver_eng" localSheetId="3" hidden="1">1</definedName>
    <definedName name="solver_eng" localSheetId="2" hidden="1">1</definedName>
    <definedName name="solver_eng" localSheetId="4" hidden="1">1</definedName>
    <definedName name="solver_eng" localSheetId="5" hidden="1">1</definedName>
    <definedName name="solver_eng" localSheetId="0" hidden="1">1</definedName>
    <definedName name="solver_est" localSheetId="3" hidden="1">1</definedName>
    <definedName name="solver_est" localSheetId="2" hidden="1">1</definedName>
    <definedName name="solver_est" localSheetId="4" hidden="1">1</definedName>
    <definedName name="solver_est" localSheetId="5" hidden="1">1</definedName>
    <definedName name="solver_est" localSheetId="0" hidden="1">1</definedName>
    <definedName name="solver_itr" localSheetId="3" hidden="1">2147483647</definedName>
    <definedName name="solver_itr" localSheetId="2" hidden="1">2147483647</definedName>
    <definedName name="solver_itr" localSheetId="4" hidden="1">2147483647</definedName>
    <definedName name="solver_itr" localSheetId="5" hidden="1">2147483647</definedName>
    <definedName name="solver_itr" localSheetId="0" hidden="1">2147483647</definedName>
    <definedName name="solver_lhs1" localSheetId="3" hidden="1">'Z1'!$AD$13</definedName>
    <definedName name="solver_lhs1" localSheetId="2" hidden="1">Z1初期設定!$AD$13</definedName>
    <definedName name="solver_lhs1" localSheetId="4" hidden="1">'Z2'!$AB$5</definedName>
    <definedName name="solver_lhs1" localSheetId="5" hidden="1">'Z3'!$AB$5</definedName>
    <definedName name="solver_lhs1" localSheetId="0" hidden="1">データ!#REF!</definedName>
    <definedName name="solver_lhs2" localSheetId="3" hidden="1">'Z1'!#REF!</definedName>
    <definedName name="solver_lhs2" localSheetId="2" hidden="1">Z1初期設定!#REF!</definedName>
    <definedName name="solver_lhs2" localSheetId="4" hidden="1">'Z2'!$AD$13</definedName>
    <definedName name="solver_lhs2" localSheetId="5" hidden="1">'Z3'!$AB$6</definedName>
    <definedName name="solver_lhs2" localSheetId="0" hidden="1">データ!#REF!</definedName>
    <definedName name="solver_lhs3" localSheetId="3" hidden="1">'Z1'!#REF!</definedName>
    <definedName name="solver_lhs3" localSheetId="2" hidden="1">Z1初期設定!#REF!</definedName>
    <definedName name="solver_lhs3" localSheetId="4" hidden="1">'Z2'!$W$7</definedName>
    <definedName name="solver_lhs3" localSheetId="5" hidden="1">'Z3'!$AD$13</definedName>
    <definedName name="solver_lhs3" localSheetId="0" hidden="1">データ!#REF!</definedName>
    <definedName name="solver_lhs4" localSheetId="3" hidden="1">'Z1'!#REF!</definedName>
    <definedName name="solver_lhs4" localSheetId="2" hidden="1">Z1初期設定!#REF!</definedName>
    <definedName name="solver_lhs4" localSheetId="4" hidden="1">'Z2'!#REF!</definedName>
    <definedName name="solver_lhs4" localSheetId="5" hidden="1">'Z3'!#REF!</definedName>
    <definedName name="solver_lhs4" localSheetId="0" hidden="1">データ!#REF!</definedName>
    <definedName name="solver_mip" localSheetId="3" hidden="1">2147483647</definedName>
    <definedName name="solver_mip" localSheetId="2" hidden="1">2147483647</definedName>
    <definedName name="solver_mip" localSheetId="4" hidden="1">2147483647</definedName>
    <definedName name="solver_mip" localSheetId="5" hidden="1">2147483647</definedName>
    <definedName name="solver_mip" localSheetId="0" hidden="1">2147483647</definedName>
    <definedName name="solver_mni" localSheetId="3" hidden="1">30</definedName>
    <definedName name="solver_mni" localSheetId="2" hidden="1">30</definedName>
    <definedName name="solver_mni" localSheetId="4" hidden="1">30</definedName>
    <definedName name="solver_mni" localSheetId="5" hidden="1">30</definedName>
    <definedName name="solver_mni" localSheetId="0" hidden="1">30</definedName>
    <definedName name="solver_mrt" localSheetId="3" hidden="1">0.075</definedName>
    <definedName name="solver_mrt" localSheetId="2" hidden="1">0.075</definedName>
    <definedName name="solver_mrt" localSheetId="4" hidden="1">0.075</definedName>
    <definedName name="solver_mrt" localSheetId="5" hidden="1">0.075</definedName>
    <definedName name="solver_mrt" localSheetId="0" hidden="1">0.075</definedName>
    <definedName name="solver_msl" localSheetId="3" hidden="1">2</definedName>
    <definedName name="solver_msl" localSheetId="2" hidden="1">2</definedName>
    <definedName name="solver_msl" localSheetId="4" hidden="1">2</definedName>
    <definedName name="solver_msl" localSheetId="5" hidden="1">2</definedName>
    <definedName name="solver_msl" localSheetId="0" hidden="1">2</definedName>
    <definedName name="solver_neg" localSheetId="3" hidden="1">2</definedName>
    <definedName name="solver_neg" localSheetId="2" hidden="1">2</definedName>
    <definedName name="solver_neg" localSheetId="4" hidden="1">2</definedName>
    <definedName name="solver_neg" localSheetId="5" hidden="1">2</definedName>
    <definedName name="solver_neg" localSheetId="0" hidden="1">2</definedName>
    <definedName name="solver_nod" localSheetId="3" hidden="1">2147483647</definedName>
    <definedName name="solver_nod" localSheetId="2" hidden="1">2147483647</definedName>
    <definedName name="solver_nod" localSheetId="4" hidden="1">2147483647</definedName>
    <definedName name="solver_nod" localSheetId="5" hidden="1">2147483647</definedName>
    <definedName name="solver_nod" localSheetId="0" hidden="1">2147483647</definedName>
    <definedName name="solver_num" localSheetId="3" hidden="1">1</definedName>
    <definedName name="solver_num" localSheetId="2" hidden="1">1</definedName>
    <definedName name="solver_num" localSheetId="4" hidden="1">2</definedName>
    <definedName name="solver_num" localSheetId="5" hidden="1">3</definedName>
    <definedName name="solver_num" localSheetId="0" hidden="1">2</definedName>
    <definedName name="solver_nwt" localSheetId="3" hidden="1">1</definedName>
    <definedName name="solver_nwt" localSheetId="2" hidden="1">1</definedName>
    <definedName name="solver_nwt" localSheetId="4" hidden="1">1</definedName>
    <definedName name="solver_nwt" localSheetId="5" hidden="1">1</definedName>
    <definedName name="solver_nwt" localSheetId="0" hidden="1">1</definedName>
    <definedName name="solver_opt" localSheetId="3" hidden="1">'Z1'!$W$7</definedName>
    <definedName name="solver_opt" localSheetId="2" hidden="1">Z1初期設定!$W$7</definedName>
    <definedName name="solver_opt" localSheetId="4" hidden="1">'Z2'!$W$7</definedName>
    <definedName name="solver_opt" localSheetId="5" hidden="1">'Z3'!$W$7</definedName>
    <definedName name="solver_opt" localSheetId="0" hidden="1">データ!#REF!</definedName>
    <definedName name="solver_pre" localSheetId="3" hidden="1">0.000001</definedName>
    <definedName name="solver_pre" localSheetId="2" hidden="1">0.000001</definedName>
    <definedName name="solver_pre" localSheetId="4" hidden="1">0.000001</definedName>
    <definedName name="solver_pre" localSheetId="5" hidden="1">0.000001</definedName>
    <definedName name="solver_pre" localSheetId="0" hidden="1">0.000001</definedName>
    <definedName name="solver_rbv" localSheetId="3" hidden="1">1</definedName>
    <definedName name="solver_rbv" localSheetId="2" hidden="1">1</definedName>
    <definedName name="solver_rbv" localSheetId="4" hidden="1">1</definedName>
    <definedName name="solver_rbv" localSheetId="5" hidden="1">1</definedName>
    <definedName name="solver_rbv" localSheetId="0" hidden="1">1</definedName>
    <definedName name="solver_rel1" localSheetId="3" hidden="1">2</definedName>
    <definedName name="solver_rel1" localSheetId="2" hidden="1">2</definedName>
    <definedName name="solver_rel1" localSheetId="4" hidden="1">2</definedName>
    <definedName name="solver_rel1" localSheetId="5" hidden="1">2</definedName>
    <definedName name="solver_rel1" localSheetId="0" hidden="1">2</definedName>
    <definedName name="solver_rel2" localSheetId="3" hidden="1">2</definedName>
    <definedName name="solver_rel2" localSheetId="2" hidden="1">2</definedName>
    <definedName name="solver_rel2" localSheetId="4" hidden="1">2</definedName>
    <definedName name="solver_rel2" localSheetId="5" hidden="1">2</definedName>
    <definedName name="solver_rel2" localSheetId="0" hidden="1">2</definedName>
    <definedName name="solver_rel3" localSheetId="3" hidden="1">2</definedName>
    <definedName name="solver_rel3" localSheetId="2" hidden="1">2</definedName>
    <definedName name="solver_rel3" localSheetId="4" hidden="1">1</definedName>
    <definedName name="solver_rel3" localSheetId="5" hidden="1">2</definedName>
    <definedName name="solver_rel3" localSheetId="0" hidden="1">2</definedName>
    <definedName name="solver_rel4" localSheetId="3" hidden="1">2</definedName>
    <definedName name="solver_rel4" localSheetId="2" hidden="1">2</definedName>
    <definedName name="solver_rel4" localSheetId="4" hidden="1">2</definedName>
    <definedName name="solver_rel4" localSheetId="5" hidden="1">2</definedName>
    <definedName name="solver_rel4" localSheetId="0" hidden="1">2</definedName>
    <definedName name="solver_rhs1" localSheetId="3" hidden="1">1</definedName>
    <definedName name="solver_rhs1" localSheetId="2" hidden="1">1</definedName>
    <definedName name="solver_rhs1" localSheetId="4" hidden="1">0</definedName>
    <definedName name="solver_rhs1" localSheetId="5" hidden="1">0</definedName>
    <definedName name="solver_rhs1" localSheetId="0" hidden="1">0</definedName>
    <definedName name="solver_rhs2" localSheetId="3" hidden="1">1</definedName>
    <definedName name="solver_rhs2" localSheetId="2" hidden="1">1</definedName>
    <definedName name="solver_rhs2" localSheetId="4" hidden="1">1</definedName>
    <definedName name="solver_rhs2" localSheetId="5" hidden="1">0</definedName>
    <definedName name="solver_rhs2" localSheetId="0" hidden="1">1</definedName>
    <definedName name="solver_rhs3" localSheetId="3" hidden="1">1</definedName>
    <definedName name="solver_rhs3" localSheetId="2" hidden="1">1</definedName>
    <definedName name="solver_rhs3" localSheetId="4" hidden="1">3</definedName>
    <definedName name="solver_rhs3" localSheetId="5" hidden="1">1</definedName>
    <definedName name="solver_rhs3" localSheetId="0" hidden="1">1</definedName>
    <definedName name="solver_rhs4" localSheetId="3" hidden="1">1</definedName>
    <definedName name="solver_rhs4" localSheetId="2" hidden="1">1</definedName>
    <definedName name="solver_rhs4" localSheetId="4" hidden="1">1</definedName>
    <definedName name="solver_rhs4" localSheetId="5" hidden="1">1</definedName>
    <definedName name="solver_rhs4" localSheetId="0" hidden="1">1</definedName>
    <definedName name="solver_rlx" localSheetId="3" hidden="1">2</definedName>
    <definedName name="solver_rlx" localSheetId="2" hidden="1">2</definedName>
    <definedName name="solver_rlx" localSheetId="4" hidden="1">2</definedName>
    <definedName name="solver_rlx" localSheetId="5" hidden="1">2</definedName>
    <definedName name="solver_rlx" localSheetId="0" hidden="1">2</definedName>
    <definedName name="solver_rsd" localSheetId="3" hidden="1">0</definedName>
    <definedName name="solver_rsd" localSheetId="2" hidden="1">0</definedName>
    <definedName name="solver_rsd" localSheetId="4" hidden="1">0</definedName>
    <definedName name="solver_rsd" localSheetId="5" hidden="1">0</definedName>
    <definedName name="solver_rsd" localSheetId="0" hidden="1">0</definedName>
    <definedName name="solver_scl" localSheetId="3" hidden="1">1</definedName>
    <definedName name="solver_scl" localSheetId="2" hidden="1">1</definedName>
    <definedName name="solver_scl" localSheetId="4" hidden="1">1</definedName>
    <definedName name="solver_scl" localSheetId="5" hidden="1">1</definedName>
    <definedName name="solver_scl" localSheetId="0" hidden="1">1</definedName>
    <definedName name="solver_sho" localSheetId="3" hidden="1">2</definedName>
    <definedName name="solver_sho" localSheetId="2" hidden="1">2</definedName>
    <definedName name="solver_sho" localSheetId="4" hidden="1">2</definedName>
    <definedName name="solver_sho" localSheetId="5" hidden="1">2</definedName>
    <definedName name="solver_sho" localSheetId="0" hidden="1">2</definedName>
    <definedName name="solver_ssz" localSheetId="3" hidden="1">100</definedName>
    <definedName name="solver_ssz" localSheetId="2" hidden="1">100</definedName>
    <definedName name="solver_ssz" localSheetId="4" hidden="1">100</definedName>
    <definedName name="solver_ssz" localSheetId="5" hidden="1">100</definedName>
    <definedName name="solver_ssz" localSheetId="0" hidden="1">100</definedName>
    <definedName name="solver_tim" localSheetId="3" hidden="1">2147483647</definedName>
    <definedName name="solver_tim" localSheetId="2" hidden="1">2147483647</definedName>
    <definedName name="solver_tim" localSheetId="4" hidden="1">2147483647</definedName>
    <definedName name="solver_tim" localSheetId="5" hidden="1">2147483647</definedName>
    <definedName name="solver_tim" localSheetId="0" hidden="1">2147483647</definedName>
    <definedName name="solver_tol" localSheetId="3" hidden="1">0.01</definedName>
    <definedName name="solver_tol" localSheetId="2" hidden="1">0.01</definedName>
    <definedName name="solver_tol" localSheetId="4" hidden="1">0.01</definedName>
    <definedName name="solver_tol" localSheetId="5" hidden="1">0.01</definedName>
    <definedName name="solver_tol" localSheetId="0" hidden="1">0.01</definedName>
    <definedName name="solver_typ" localSheetId="3" hidden="1">1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0" hidden="1">1</definedName>
    <definedName name="solver_val" localSheetId="3" hidden="1">0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0" hidden="1">0</definedName>
    <definedName name="solver_ver" localSheetId="3" hidden="1">3</definedName>
    <definedName name="solver_ver" localSheetId="2" hidden="1">3</definedName>
    <definedName name="solver_ver" localSheetId="4" hidden="1">3</definedName>
    <definedName name="solver_ver" localSheetId="5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8" l="1"/>
  <c r="G36" i="18"/>
  <c r="P13" i="18" s="1"/>
  <c r="F36" i="18"/>
  <c r="E36" i="18"/>
  <c r="D36" i="18"/>
  <c r="C36" i="18"/>
  <c r="L13" i="18" s="1"/>
  <c r="B36" i="18"/>
  <c r="K23" i="18" s="1"/>
  <c r="H35" i="18"/>
  <c r="G35" i="18"/>
  <c r="F35" i="18"/>
  <c r="E35" i="18"/>
  <c r="N34" i="18" s="1"/>
  <c r="D35" i="18"/>
  <c r="C35" i="18"/>
  <c r="B35" i="18"/>
  <c r="Q34" i="18"/>
  <c r="M34" i="18"/>
  <c r="Q33" i="18"/>
  <c r="M33" i="18"/>
  <c r="Q32" i="18"/>
  <c r="M32" i="18"/>
  <c r="Q31" i="18"/>
  <c r="M31" i="18"/>
  <c r="Q30" i="18"/>
  <c r="M30" i="18"/>
  <c r="Q29" i="18"/>
  <c r="M29" i="18"/>
  <c r="Q28" i="18"/>
  <c r="M28" i="18"/>
  <c r="Q27" i="18"/>
  <c r="M27" i="18"/>
  <c r="Q26" i="18"/>
  <c r="M26" i="18"/>
  <c r="Q25" i="18"/>
  <c r="M25" i="18"/>
  <c r="Q24" i="18"/>
  <c r="O24" i="18"/>
  <c r="M24" i="18"/>
  <c r="K24" i="18"/>
  <c r="Q23" i="18"/>
  <c r="O23" i="18"/>
  <c r="N23" i="18"/>
  <c r="M23" i="18"/>
  <c r="Q22" i="18"/>
  <c r="O22" i="18"/>
  <c r="M22" i="18"/>
  <c r="K22" i="18"/>
  <c r="Q21" i="18"/>
  <c r="O21" i="18"/>
  <c r="N21" i="18"/>
  <c r="M21" i="18"/>
  <c r="Q20" i="18"/>
  <c r="O20" i="18"/>
  <c r="M20" i="18"/>
  <c r="K20" i="18"/>
  <c r="Q19" i="18"/>
  <c r="O19" i="18"/>
  <c r="N19" i="18"/>
  <c r="M19" i="18"/>
  <c r="Q18" i="18"/>
  <c r="O18" i="18"/>
  <c r="M18" i="18"/>
  <c r="K18" i="18"/>
  <c r="Q17" i="18"/>
  <c r="O17" i="18"/>
  <c r="N17" i="18"/>
  <c r="M17" i="18"/>
  <c r="Q16" i="18"/>
  <c r="O16" i="18"/>
  <c r="M16" i="18"/>
  <c r="K16" i="18"/>
  <c r="Q15" i="18"/>
  <c r="O15" i="18"/>
  <c r="N15" i="18"/>
  <c r="M15" i="18"/>
  <c r="Q14" i="18"/>
  <c r="O14" i="18"/>
  <c r="M14" i="18"/>
  <c r="K14" i="18"/>
  <c r="AD13" i="18"/>
  <c r="Q13" i="18"/>
  <c r="N13" i="18"/>
  <c r="M13" i="18"/>
  <c r="Q12" i="18"/>
  <c r="N12" i="18"/>
  <c r="M12" i="18"/>
  <c r="Q11" i="18"/>
  <c r="N11" i="18"/>
  <c r="M11" i="18"/>
  <c r="Q10" i="18"/>
  <c r="N10" i="18"/>
  <c r="M10" i="18"/>
  <c r="Q9" i="18"/>
  <c r="N9" i="18"/>
  <c r="M9" i="18"/>
  <c r="Q8" i="18"/>
  <c r="N8" i="18"/>
  <c r="M8" i="18"/>
  <c r="Q7" i="18"/>
  <c r="O7" i="18"/>
  <c r="N7" i="18"/>
  <c r="M7" i="18"/>
  <c r="K7" i="18"/>
  <c r="Q6" i="18"/>
  <c r="O6" i="18"/>
  <c r="N6" i="18"/>
  <c r="M6" i="18"/>
  <c r="K6" i="18"/>
  <c r="Q5" i="18"/>
  <c r="O5" i="18"/>
  <c r="N5" i="18"/>
  <c r="M5" i="18"/>
  <c r="K5" i="18"/>
  <c r="Q4" i="18"/>
  <c r="O4" i="18"/>
  <c r="N4" i="18"/>
  <c r="M4" i="18"/>
  <c r="K4" i="18"/>
  <c r="Q3" i="18"/>
  <c r="O3" i="18"/>
  <c r="N3" i="18"/>
  <c r="M3" i="18"/>
  <c r="K3" i="18"/>
  <c r="Q2" i="18"/>
  <c r="O2" i="18"/>
  <c r="N2" i="18"/>
  <c r="M2" i="18"/>
  <c r="M35" i="18" s="1"/>
  <c r="K2" i="18"/>
  <c r="S6" i="18" l="1"/>
  <c r="S4" i="18"/>
  <c r="Q35" i="18"/>
  <c r="N14" i="18"/>
  <c r="K15" i="18"/>
  <c r="S15" i="18" s="1"/>
  <c r="N16" i="18"/>
  <c r="N36" i="18" s="1"/>
  <c r="K17" i="18"/>
  <c r="N18" i="18"/>
  <c r="K19" i="18"/>
  <c r="S19" i="18" s="1"/>
  <c r="N20" i="18"/>
  <c r="S20" i="18" s="1"/>
  <c r="K21" i="18"/>
  <c r="N22" i="18"/>
  <c r="N24" i="18"/>
  <c r="K13" i="18"/>
  <c r="S13" i="18" s="1"/>
  <c r="O13" i="18"/>
  <c r="N25" i="18"/>
  <c r="N26" i="18"/>
  <c r="N27" i="18"/>
  <c r="N35" i="18" s="1"/>
  <c r="N28" i="18"/>
  <c r="N29" i="18"/>
  <c r="N30" i="18"/>
  <c r="N31" i="18"/>
  <c r="N32" i="18"/>
  <c r="N33" i="18"/>
  <c r="K33" i="18"/>
  <c r="S33" i="18" s="1"/>
  <c r="K32" i="18"/>
  <c r="K31" i="18"/>
  <c r="K30" i="18"/>
  <c r="K29" i="18"/>
  <c r="S29" i="18" s="1"/>
  <c r="K28" i="18"/>
  <c r="K27" i="18"/>
  <c r="K26" i="18"/>
  <c r="K25" i="18"/>
  <c r="S25" i="18" s="1"/>
  <c r="K34" i="18"/>
  <c r="O34" i="18"/>
  <c r="O33" i="18"/>
  <c r="O32" i="18"/>
  <c r="O31" i="18"/>
  <c r="O30" i="18"/>
  <c r="O29" i="18"/>
  <c r="O28" i="18"/>
  <c r="O27" i="18"/>
  <c r="O26" i="18"/>
  <c r="O25" i="18"/>
  <c r="M36" i="18"/>
  <c r="Q36" i="18"/>
  <c r="L2" i="18"/>
  <c r="P2" i="18"/>
  <c r="L3" i="18"/>
  <c r="P3" i="18"/>
  <c r="L4" i="18"/>
  <c r="P4" i="18"/>
  <c r="L5" i="18"/>
  <c r="P5" i="18"/>
  <c r="L6" i="18"/>
  <c r="P6" i="18"/>
  <c r="L7" i="18"/>
  <c r="P7" i="18"/>
  <c r="K8" i="18"/>
  <c r="O8" i="18"/>
  <c r="O35" i="18" s="1"/>
  <c r="K9" i="18"/>
  <c r="O9" i="18"/>
  <c r="K10" i="18"/>
  <c r="O10" i="18"/>
  <c r="K11" i="18"/>
  <c r="O11" i="18"/>
  <c r="K12" i="18"/>
  <c r="O12" i="18"/>
  <c r="L14" i="18"/>
  <c r="P14" i="18"/>
  <c r="S14" i="18" s="1"/>
  <c r="L15" i="18"/>
  <c r="P15" i="18"/>
  <c r="L16" i="18"/>
  <c r="S16" i="18" s="1"/>
  <c r="P16" i="18"/>
  <c r="L17" i="18"/>
  <c r="P17" i="18"/>
  <c r="L18" i="18"/>
  <c r="S18" i="18" s="1"/>
  <c r="P18" i="18"/>
  <c r="L19" i="18"/>
  <c r="P19" i="18"/>
  <c r="L20" i="18"/>
  <c r="P20" i="18"/>
  <c r="L21" i="18"/>
  <c r="P21" i="18"/>
  <c r="L22" i="18"/>
  <c r="S22" i="18" s="1"/>
  <c r="P22" i="18"/>
  <c r="L23" i="18"/>
  <c r="S23" i="18" s="1"/>
  <c r="P23" i="18"/>
  <c r="L24" i="18"/>
  <c r="S24" i="18" s="1"/>
  <c r="P24" i="18"/>
  <c r="L25" i="18"/>
  <c r="P25" i="18"/>
  <c r="L26" i="18"/>
  <c r="P26" i="18"/>
  <c r="L27" i="18"/>
  <c r="P27" i="18"/>
  <c r="L28" i="18"/>
  <c r="P28" i="18"/>
  <c r="L29" i="18"/>
  <c r="P29" i="18"/>
  <c r="L30" i="18"/>
  <c r="P30" i="18"/>
  <c r="L31" i="18"/>
  <c r="P31" i="18"/>
  <c r="L32" i="18"/>
  <c r="P32" i="18"/>
  <c r="L33" i="18"/>
  <c r="P33" i="18"/>
  <c r="L34" i="18"/>
  <c r="P34" i="18"/>
  <c r="L8" i="18"/>
  <c r="P8" i="18"/>
  <c r="L9" i="18"/>
  <c r="P9" i="18"/>
  <c r="L10" i="18"/>
  <c r="P10" i="18"/>
  <c r="L11" i="18"/>
  <c r="P11" i="18"/>
  <c r="L12" i="18"/>
  <c r="P12" i="18"/>
  <c r="S34" i="18" l="1"/>
  <c r="S28" i="18"/>
  <c r="S9" i="18"/>
  <c r="S5" i="18"/>
  <c r="K36" i="18"/>
  <c r="P35" i="18"/>
  <c r="P36" i="18"/>
  <c r="S26" i="18"/>
  <c r="S30" i="18"/>
  <c r="O36" i="18"/>
  <c r="S32" i="18"/>
  <c r="S11" i="18"/>
  <c r="S7" i="18"/>
  <c r="S3" i="18"/>
  <c r="S12" i="18"/>
  <c r="S10" i="18"/>
  <c r="S8" i="18"/>
  <c r="L35" i="18"/>
  <c r="L36" i="18"/>
  <c r="S27" i="18"/>
  <c r="S31" i="18"/>
  <c r="S21" i="18"/>
  <c r="S17" i="18"/>
  <c r="K35" i="18"/>
  <c r="S2" i="18"/>
  <c r="S35" i="18" l="1"/>
  <c r="W7" i="18"/>
  <c r="AC14" i="18" l="1"/>
  <c r="Y14" i="18"/>
  <c r="AB14" i="18"/>
  <c r="X14" i="18"/>
  <c r="Z14" i="18"/>
  <c r="W14" i="18"/>
  <c r="AA14" i="18"/>
  <c r="AD14" i="18" l="1"/>
  <c r="AE13" i="18" s="1"/>
  <c r="AF13" i="18" s="1"/>
  <c r="AB6" i="17" l="1"/>
  <c r="AB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7" i="17"/>
  <c r="S6" i="17"/>
  <c r="S5" i="17"/>
  <c r="S4" i="17"/>
  <c r="S3" i="17"/>
  <c r="S2" i="17"/>
  <c r="AD13" i="17"/>
  <c r="AF13" i="16"/>
  <c r="AB5" i="16"/>
  <c r="AD13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7" i="16"/>
  <c r="S6" i="16"/>
  <c r="S5" i="16"/>
  <c r="S4" i="16"/>
  <c r="S3" i="16"/>
  <c r="S2" i="16"/>
  <c r="AD13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S2" i="15"/>
  <c r="H36" i="17"/>
  <c r="Q34" i="17" s="1"/>
  <c r="G36" i="17"/>
  <c r="F36" i="17"/>
  <c r="E36" i="17"/>
  <c r="D36" i="17"/>
  <c r="M34" i="17" s="1"/>
  <c r="C36" i="17"/>
  <c r="B36" i="17"/>
  <c r="H35" i="17"/>
  <c r="G35" i="17"/>
  <c r="P13" i="17" s="1"/>
  <c r="F35" i="17"/>
  <c r="E35" i="17"/>
  <c r="D35" i="17"/>
  <c r="C35" i="17"/>
  <c r="L13" i="17" s="1"/>
  <c r="B35" i="17"/>
  <c r="P34" i="17"/>
  <c r="O34" i="17"/>
  <c r="N34" i="17"/>
  <c r="L34" i="17"/>
  <c r="K34" i="17"/>
  <c r="P33" i="17"/>
  <c r="O33" i="17"/>
  <c r="N33" i="17"/>
  <c r="L33" i="17"/>
  <c r="K33" i="17"/>
  <c r="P32" i="17"/>
  <c r="O32" i="17"/>
  <c r="N32" i="17"/>
  <c r="L32" i="17"/>
  <c r="K32" i="17"/>
  <c r="P31" i="17"/>
  <c r="O31" i="17"/>
  <c r="N31" i="17"/>
  <c r="L31" i="17"/>
  <c r="K31" i="17"/>
  <c r="P30" i="17"/>
  <c r="O30" i="17"/>
  <c r="N30" i="17"/>
  <c r="L30" i="17"/>
  <c r="K30" i="17"/>
  <c r="P29" i="17"/>
  <c r="O29" i="17"/>
  <c r="N29" i="17"/>
  <c r="L29" i="17"/>
  <c r="K29" i="17"/>
  <c r="P28" i="17"/>
  <c r="O28" i="17"/>
  <c r="N28" i="17"/>
  <c r="L28" i="17"/>
  <c r="K28" i="17"/>
  <c r="P27" i="17"/>
  <c r="O27" i="17"/>
  <c r="N27" i="17"/>
  <c r="L27" i="17"/>
  <c r="K27" i="17"/>
  <c r="P26" i="17"/>
  <c r="O26" i="17"/>
  <c r="N26" i="17"/>
  <c r="L26" i="17"/>
  <c r="K26" i="17"/>
  <c r="P25" i="17"/>
  <c r="O25" i="17"/>
  <c r="N25" i="17"/>
  <c r="L25" i="17"/>
  <c r="K25" i="17"/>
  <c r="P24" i="17"/>
  <c r="O24" i="17"/>
  <c r="N24" i="17"/>
  <c r="L24" i="17"/>
  <c r="K24" i="17"/>
  <c r="P23" i="17"/>
  <c r="O23" i="17"/>
  <c r="N23" i="17"/>
  <c r="L23" i="17"/>
  <c r="K23" i="17"/>
  <c r="P22" i="17"/>
  <c r="O22" i="17"/>
  <c r="N22" i="17"/>
  <c r="L22" i="17"/>
  <c r="K22" i="17"/>
  <c r="P21" i="17"/>
  <c r="O21" i="17"/>
  <c r="N21" i="17"/>
  <c r="L21" i="17"/>
  <c r="K21" i="17"/>
  <c r="P20" i="17"/>
  <c r="O20" i="17"/>
  <c r="N20" i="17"/>
  <c r="L20" i="17"/>
  <c r="K20" i="17"/>
  <c r="P19" i="17"/>
  <c r="O19" i="17"/>
  <c r="N19" i="17"/>
  <c r="L19" i="17"/>
  <c r="K19" i="17"/>
  <c r="P18" i="17"/>
  <c r="O18" i="17"/>
  <c r="N18" i="17"/>
  <c r="L18" i="17"/>
  <c r="K18" i="17"/>
  <c r="P17" i="17"/>
  <c r="O17" i="17"/>
  <c r="N17" i="17"/>
  <c r="L17" i="17"/>
  <c r="K17" i="17"/>
  <c r="P16" i="17"/>
  <c r="O16" i="17"/>
  <c r="N16" i="17"/>
  <c r="L16" i="17"/>
  <c r="K16" i="17"/>
  <c r="P15" i="17"/>
  <c r="O15" i="17"/>
  <c r="N15" i="17"/>
  <c r="L15" i="17"/>
  <c r="K15" i="17"/>
  <c r="P14" i="17"/>
  <c r="O14" i="17"/>
  <c r="N14" i="17"/>
  <c r="L14" i="17"/>
  <c r="K14" i="17"/>
  <c r="Q13" i="17"/>
  <c r="O13" i="17"/>
  <c r="N13" i="17"/>
  <c r="M13" i="17"/>
  <c r="K13" i="17"/>
  <c r="Q12" i="17"/>
  <c r="O12" i="17"/>
  <c r="N12" i="17"/>
  <c r="M12" i="17"/>
  <c r="K12" i="17"/>
  <c r="Q11" i="17"/>
  <c r="O11" i="17"/>
  <c r="N11" i="17"/>
  <c r="M11" i="17"/>
  <c r="K11" i="17"/>
  <c r="Q10" i="17"/>
  <c r="O10" i="17"/>
  <c r="N10" i="17"/>
  <c r="M10" i="17"/>
  <c r="K10" i="17"/>
  <c r="Q9" i="17"/>
  <c r="O9" i="17"/>
  <c r="N9" i="17"/>
  <c r="M9" i="17"/>
  <c r="K9" i="17"/>
  <c r="Q8" i="17"/>
  <c r="O8" i="17"/>
  <c r="N8" i="17"/>
  <c r="M8" i="17"/>
  <c r="K8" i="17"/>
  <c r="P7" i="17"/>
  <c r="O7" i="17"/>
  <c r="N7" i="17"/>
  <c r="L7" i="17"/>
  <c r="K7" i="17"/>
  <c r="Q6" i="17"/>
  <c r="P6" i="17"/>
  <c r="O6" i="17"/>
  <c r="N6" i="17"/>
  <c r="M6" i="17"/>
  <c r="L6" i="17"/>
  <c r="K6" i="17"/>
  <c r="Q5" i="17"/>
  <c r="P5" i="17"/>
  <c r="O5" i="17"/>
  <c r="N5" i="17"/>
  <c r="M5" i="17"/>
  <c r="L5" i="17"/>
  <c r="K5" i="17"/>
  <c r="Q4" i="17"/>
  <c r="P4" i="17"/>
  <c r="O4" i="17"/>
  <c r="N4" i="17"/>
  <c r="M4" i="17"/>
  <c r="L4" i="17"/>
  <c r="K4" i="17"/>
  <c r="Q3" i="17"/>
  <c r="P3" i="17"/>
  <c r="O3" i="17"/>
  <c r="N3" i="17"/>
  <c r="M3" i="17"/>
  <c r="L3" i="17"/>
  <c r="K3" i="17"/>
  <c r="Q2" i="17"/>
  <c r="P2" i="17"/>
  <c r="O2" i="17"/>
  <c r="O35" i="17" s="1"/>
  <c r="N2" i="17"/>
  <c r="N35" i="17" s="1"/>
  <c r="M2" i="17"/>
  <c r="L2" i="17"/>
  <c r="K2" i="17"/>
  <c r="K35" i="17" s="1"/>
  <c r="H55" i="16"/>
  <c r="G55" i="16"/>
  <c r="F55" i="16"/>
  <c r="E55" i="16"/>
  <c r="D55" i="16"/>
  <c r="C55" i="16"/>
  <c r="B55" i="16"/>
  <c r="H54" i="16"/>
  <c r="G54" i="16"/>
  <c r="F54" i="16"/>
  <c r="E54" i="16"/>
  <c r="D54" i="16"/>
  <c r="C54" i="16"/>
  <c r="B54" i="16"/>
  <c r="Q52" i="16"/>
  <c r="M52" i="16"/>
  <c r="P51" i="16"/>
  <c r="L51" i="16"/>
  <c r="K50" i="16"/>
  <c r="Q48" i="16"/>
  <c r="M48" i="16"/>
  <c r="P47" i="16"/>
  <c r="L47" i="16"/>
  <c r="Q43" i="16"/>
  <c r="M43" i="16"/>
  <c r="P42" i="16"/>
  <c r="L42" i="16"/>
  <c r="Q39" i="16"/>
  <c r="M39" i="16"/>
  <c r="H36" i="16"/>
  <c r="G36" i="16"/>
  <c r="F36" i="16"/>
  <c r="O50" i="16" s="1"/>
  <c r="E36" i="16"/>
  <c r="D36" i="16"/>
  <c r="C36" i="16"/>
  <c r="B36" i="16"/>
  <c r="K45" i="16" s="1"/>
  <c r="H35" i="16"/>
  <c r="Q53" i="16" s="1"/>
  <c r="G35" i="16"/>
  <c r="P52" i="16" s="1"/>
  <c r="F35" i="16"/>
  <c r="E35" i="16"/>
  <c r="D35" i="16"/>
  <c r="M53" i="16" s="1"/>
  <c r="C35" i="16"/>
  <c r="L52" i="16" s="1"/>
  <c r="B35" i="16"/>
  <c r="Q34" i="16"/>
  <c r="P34" i="16"/>
  <c r="M34" i="16"/>
  <c r="L34" i="16"/>
  <c r="Q33" i="16"/>
  <c r="P33" i="16"/>
  <c r="M33" i="16"/>
  <c r="L33" i="16"/>
  <c r="Q32" i="16"/>
  <c r="P32" i="16"/>
  <c r="M32" i="16"/>
  <c r="L32" i="16"/>
  <c r="Q31" i="16"/>
  <c r="P31" i="16"/>
  <c r="M31" i="16"/>
  <c r="L31" i="16"/>
  <c r="Q30" i="16"/>
  <c r="P30" i="16"/>
  <c r="M30" i="16"/>
  <c r="L30" i="16"/>
  <c r="Q29" i="16"/>
  <c r="P29" i="16"/>
  <c r="M29" i="16"/>
  <c r="L29" i="16"/>
  <c r="Q28" i="16"/>
  <c r="P28" i="16"/>
  <c r="M28" i="16"/>
  <c r="L28" i="16"/>
  <c r="Q27" i="16"/>
  <c r="P27" i="16"/>
  <c r="M27" i="16"/>
  <c r="L27" i="16"/>
  <c r="Q26" i="16"/>
  <c r="P26" i="16"/>
  <c r="M26" i="16"/>
  <c r="L26" i="16"/>
  <c r="Q25" i="16"/>
  <c r="P25" i="16"/>
  <c r="M25" i="16"/>
  <c r="L25" i="16"/>
  <c r="Q24" i="16"/>
  <c r="P24" i="16"/>
  <c r="M24" i="16"/>
  <c r="L24" i="16"/>
  <c r="Q23" i="16"/>
  <c r="P23" i="16"/>
  <c r="M23" i="16"/>
  <c r="L23" i="16"/>
  <c r="Q22" i="16"/>
  <c r="P22" i="16"/>
  <c r="M22" i="16"/>
  <c r="L22" i="16"/>
  <c r="Q21" i="16"/>
  <c r="P21" i="16"/>
  <c r="M21" i="16"/>
  <c r="L21" i="16"/>
  <c r="Q20" i="16"/>
  <c r="P20" i="16"/>
  <c r="M20" i="16"/>
  <c r="L20" i="16"/>
  <c r="Q19" i="16"/>
  <c r="P19" i="16"/>
  <c r="M19" i="16"/>
  <c r="L19" i="16"/>
  <c r="Q18" i="16"/>
  <c r="P18" i="16"/>
  <c r="M18" i="16"/>
  <c r="L18" i="16"/>
  <c r="Q17" i="16"/>
  <c r="P17" i="16"/>
  <c r="M17" i="16"/>
  <c r="L17" i="16"/>
  <c r="Q16" i="16"/>
  <c r="P16" i="16"/>
  <c r="M16" i="16"/>
  <c r="L16" i="16"/>
  <c r="Q15" i="16"/>
  <c r="P15" i="16"/>
  <c r="M15" i="16"/>
  <c r="L15" i="16"/>
  <c r="Q14" i="16"/>
  <c r="P14" i="16"/>
  <c r="M14" i="16"/>
  <c r="L14" i="16"/>
  <c r="Q13" i="16"/>
  <c r="P13" i="16"/>
  <c r="O13" i="16"/>
  <c r="M13" i="16"/>
  <c r="L13" i="16"/>
  <c r="K13" i="16"/>
  <c r="Q12" i="16"/>
  <c r="P12" i="16"/>
  <c r="O12" i="16"/>
  <c r="M12" i="16"/>
  <c r="L12" i="16"/>
  <c r="K12" i="16"/>
  <c r="Q11" i="16"/>
  <c r="P11" i="16"/>
  <c r="O11" i="16"/>
  <c r="M11" i="16"/>
  <c r="L11" i="16"/>
  <c r="K11" i="16"/>
  <c r="Q10" i="16"/>
  <c r="P10" i="16"/>
  <c r="O10" i="16"/>
  <c r="M10" i="16"/>
  <c r="L10" i="16"/>
  <c r="K10" i="16"/>
  <c r="Q9" i="16"/>
  <c r="P9" i="16"/>
  <c r="O9" i="16"/>
  <c r="M9" i="16"/>
  <c r="L9" i="16"/>
  <c r="K9" i="16"/>
  <c r="Q8" i="16"/>
  <c r="P8" i="16"/>
  <c r="O8" i="16"/>
  <c r="N8" i="16"/>
  <c r="M8" i="16"/>
  <c r="L8" i="16"/>
  <c r="K8" i="16"/>
  <c r="Q7" i="16"/>
  <c r="P7" i="16"/>
  <c r="O7" i="16"/>
  <c r="M7" i="16"/>
  <c r="L7" i="16"/>
  <c r="K7" i="16"/>
  <c r="Q6" i="16"/>
  <c r="P6" i="16"/>
  <c r="O6" i="16"/>
  <c r="M6" i="16"/>
  <c r="L6" i="16"/>
  <c r="K6" i="16"/>
  <c r="Q5" i="16"/>
  <c r="P5" i="16"/>
  <c r="O5" i="16"/>
  <c r="N5" i="16"/>
  <c r="M5" i="16"/>
  <c r="L5" i="16"/>
  <c r="K5" i="16"/>
  <c r="Q4" i="16"/>
  <c r="P4" i="16"/>
  <c r="O4" i="16"/>
  <c r="N4" i="16"/>
  <c r="M4" i="16"/>
  <c r="L4" i="16"/>
  <c r="K4" i="16"/>
  <c r="Q3" i="16"/>
  <c r="P3" i="16"/>
  <c r="O3" i="16"/>
  <c r="N3" i="16"/>
  <c r="M3" i="16"/>
  <c r="L3" i="16"/>
  <c r="K3" i="16"/>
  <c r="Q2" i="16"/>
  <c r="P2" i="16"/>
  <c r="O2" i="16"/>
  <c r="N2" i="16"/>
  <c r="M2" i="16"/>
  <c r="L2" i="16"/>
  <c r="L36" i="16" s="1"/>
  <c r="K2" i="16"/>
  <c r="H36" i="15"/>
  <c r="G36" i="15"/>
  <c r="F36" i="15"/>
  <c r="E36" i="15"/>
  <c r="N34" i="15" s="1"/>
  <c r="D36" i="15"/>
  <c r="C36" i="15"/>
  <c r="B36" i="15"/>
  <c r="H35" i="15"/>
  <c r="Q13" i="15" s="1"/>
  <c r="G35" i="15"/>
  <c r="F35" i="15"/>
  <c r="E35" i="15"/>
  <c r="D35" i="15"/>
  <c r="M13" i="15" s="1"/>
  <c r="C35" i="15"/>
  <c r="B35" i="15"/>
  <c r="Q34" i="15"/>
  <c r="P34" i="15"/>
  <c r="O34" i="15"/>
  <c r="M34" i="15"/>
  <c r="L34" i="15"/>
  <c r="K34" i="15"/>
  <c r="Q33" i="15"/>
  <c r="P33" i="15"/>
  <c r="O33" i="15"/>
  <c r="M33" i="15"/>
  <c r="L33" i="15"/>
  <c r="K33" i="15"/>
  <c r="Q32" i="15"/>
  <c r="P32" i="15"/>
  <c r="O32" i="15"/>
  <c r="M32" i="15"/>
  <c r="L32" i="15"/>
  <c r="K32" i="15"/>
  <c r="Q31" i="15"/>
  <c r="P31" i="15"/>
  <c r="O31" i="15"/>
  <c r="M31" i="15"/>
  <c r="L31" i="15"/>
  <c r="K31" i="15"/>
  <c r="Q30" i="15"/>
  <c r="P30" i="15"/>
  <c r="O30" i="15"/>
  <c r="M30" i="15"/>
  <c r="L30" i="15"/>
  <c r="K30" i="15"/>
  <c r="Q29" i="15"/>
  <c r="P29" i="15"/>
  <c r="O29" i="15"/>
  <c r="M29" i="15"/>
  <c r="L29" i="15"/>
  <c r="K29" i="15"/>
  <c r="Q28" i="15"/>
  <c r="P28" i="15"/>
  <c r="O28" i="15"/>
  <c r="M28" i="15"/>
  <c r="L28" i="15"/>
  <c r="K28" i="15"/>
  <c r="Q27" i="15"/>
  <c r="P27" i="15"/>
  <c r="O27" i="15"/>
  <c r="M27" i="15"/>
  <c r="L27" i="15"/>
  <c r="K27" i="15"/>
  <c r="Q26" i="15"/>
  <c r="P26" i="15"/>
  <c r="O26" i="15"/>
  <c r="M26" i="15"/>
  <c r="L26" i="15"/>
  <c r="K26" i="15"/>
  <c r="Q25" i="15"/>
  <c r="P25" i="15"/>
  <c r="O25" i="15"/>
  <c r="M25" i="15"/>
  <c r="L25" i="15"/>
  <c r="K25" i="15"/>
  <c r="Q24" i="15"/>
  <c r="P24" i="15"/>
  <c r="O24" i="15"/>
  <c r="M24" i="15"/>
  <c r="L24" i="15"/>
  <c r="K24" i="15"/>
  <c r="Q23" i="15"/>
  <c r="P23" i="15"/>
  <c r="O23" i="15"/>
  <c r="M23" i="15"/>
  <c r="L23" i="15"/>
  <c r="K23" i="15"/>
  <c r="Q22" i="15"/>
  <c r="P22" i="15"/>
  <c r="O22" i="15"/>
  <c r="M22" i="15"/>
  <c r="L22" i="15"/>
  <c r="K22" i="15"/>
  <c r="Q21" i="15"/>
  <c r="P21" i="15"/>
  <c r="O21" i="15"/>
  <c r="M21" i="15"/>
  <c r="L21" i="15"/>
  <c r="K21" i="15"/>
  <c r="Q20" i="15"/>
  <c r="P20" i="15"/>
  <c r="O20" i="15"/>
  <c r="M20" i="15"/>
  <c r="L20" i="15"/>
  <c r="K20" i="15"/>
  <c r="Q19" i="15"/>
  <c r="P19" i="15"/>
  <c r="O19" i="15"/>
  <c r="M19" i="15"/>
  <c r="L19" i="15"/>
  <c r="K19" i="15"/>
  <c r="Q18" i="15"/>
  <c r="P18" i="15"/>
  <c r="O18" i="15"/>
  <c r="M18" i="15"/>
  <c r="L18" i="15"/>
  <c r="K18" i="15"/>
  <c r="Q17" i="15"/>
  <c r="P17" i="15"/>
  <c r="O17" i="15"/>
  <c r="M17" i="15"/>
  <c r="L17" i="15"/>
  <c r="K17" i="15"/>
  <c r="Q16" i="15"/>
  <c r="P16" i="15"/>
  <c r="O16" i="15"/>
  <c r="M16" i="15"/>
  <c r="L16" i="15"/>
  <c r="K16" i="15"/>
  <c r="Q15" i="15"/>
  <c r="P15" i="15"/>
  <c r="O15" i="15"/>
  <c r="M15" i="15"/>
  <c r="L15" i="15"/>
  <c r="K15" i="15"/>
  <c r="Q14" i="15"/>
  <c r="P14" i="15"/>
  <c r="O14" i="15"/>
  <c r="M14" i="15"/>
  <c r="L14" i="15"/>
  <c r="K14" i="15"/>
  <c r="P13" i="15"/>
  <c r="O13" i="15"/>
  <c r="N13" i="15"/>
  <c r="L13" i="15"/>
  <c r="K13" i="15"/>
  <c r="P12" i="15"/>
  <c r="O12" i="15"/>
  <c r="N12" i="15"/>
  <c r="L12" i="15"/>
  <c r="K12" i="15"/>
  <c r="P11" i="15"/>
  <c r="O11" i="15"/>
  <c r="N11" i="15"/>
  <c r="L11" i="15"/>
  <c r="K11" i="15"/>
  <c r="P10" i="15"/>
  <c r="O10" i="15"/>
  <c r="N10" i="15"/>
  <c r="L10" i="15"/>
  <c r="K10" i="15"/>
  <c r="P9" i="15"/>
  <c r="O9" i="15"/>
  <c r="N9" i="15"/>
  <c r="L9" i="15"/>
  <c r="K9" i="15"/>
  <c r="P8" i="15"/>
  <c r="O8" i="15"/>
  <c r="N8" i="15"/>
  <c r="L8" i="15"/>
  <c r="K8" i="15"/>
  <c r="Q7" i="15"/>
  <c r="P7" i="15"/>
  <c r="O7" i="15"/>
  <c r="N7" i="15"/>
  <c r="M7" i="15"/>
  <c r="L7" i="15"/>
  <c r="K7" i="15"/>
  <c r="Q6" i="15"/>
  <c r="P6" i="15"/>
  <c r="O6" i="15"/>
  <c r="N6" i="15"/>
  <c r="M6" i="15"/>
  <c r="L6" i="15"/>
  <c r="K6" i="15"/>
  <c r="Q5" i="15"/>
  <c r="P5" i="15"/>
  <c r="O5" i="15"/>
  <c r="N5" i="15"/>
  <c r="M5" i="15"/>
  <c r="L5" i="15"/>
  <c r="K5" i="15"/>
  <c r="Q4" i="15"/>
  <c r="P4" i="15"/>
  <c r="O4" i="15"/>
  <c r="N4" i="15"/>
  <c r="M4" i="15"/>
  <c r="L4" i="15"/>
  <c r="K4" i="15"/>
  <c r="Q3" i="15"/>
  <c r="P3" i="15"/>
  <c r="O3" i="15"/>
  <c r="N3" i="15"/>
  <c r="M3" i="15"/>
  <c r="L3" i="15"/>
  <c r="K3" i="15"/>
  <c r="Q2" i="15"/>
  <c r="P2" i="15"/>
  <c r="P35" i="15" s="1"/>
  <c r="O2" i="15"/>
  <c r="O35" i="15" s="1"/>
  <c r="N2" i="15"/>
  <c r="M2" i="15"/>
  <c r="L2" i="15"/>
  <c r="L35" i="15" s="1"/>
  <c r="K2" i="15"/>
  <c r="K35" i="15" s="1"/>
  <c r="W7" i="17" l="1"/>
  <c r="W7" i="16"/>
  <c r="AC14" i="16" s="1"/>
  <c r="W7" i="15"/>
  <c r="AC14" i="15" s="1"/>
  <c r="L35" i="17"/>
  <c r="N36" i="17"/>
  <c r="M7" i="17"/>
  <c r="Q7" i="17"/>
  <c r="Q36" i="17" s="1"/>
  <c r="L8" i="17"/>
  <c r="P8" i="17"/>
  <c r="P35" i="17" s="1"/>
  <c r="L9" i="17"/>
  <c r="P9" i="17"/>
  <c r="L10" i="17"/>
  <c r="P10" i="17"/>
  <c r="L11" i="17"/>
  <c r="P11" i="17"/>
  <c r="L12" i="17"/>
  <c r="P12" i="17"/>
  <c r="M14" i="17"/>
  <c r="Q14" i="17"/>
  <c r="M15" i="17"/>
  <c r="Q15" i="17"/>
  <c r="Q35" i="17" s="1"/>
  <c r="M16" i="17"/>
  <c r="Q16" i="17"/>
  <c r="M17" i="17"/>
  <c r="Q17" i="17"/>
  <c r="M18" i="17"/>
  <c r="Q18" i="17"/>
  <c r="M19" i="17"/>
  <c r="Q19" i="17"/>
  <c r="M20" i="17"/>
  <c r="Q20" i="17"/>
  <c r="M21" i="17"/>
  <c r="Q21" i="17"/>
  <c r="M22" i="17"/>
  <c r="Q22" i="17"/>
  <c r="M23" i="17"/>
  <c r="Q23" i="17"/>
  <c r="M24" i="17"/>
  <c r="Q24" i="17"/>
  <c r="M25" i="17"/>
  <c r="Q25" i="17"/>
  <c r="M26" i="17"/>
  <c r="Q26" i="17"/>
  <c r="M27" i="17"/>
  <c r="Q27" i="17"/>
  <c r="M28" i="17"/>
  <c r="Q28" i="17"/>
  <c r="M29" i="17"/>
  <c r="Q29" i="17"/>
  <c r="M30" i="17"/>
  <c r="Q30" i="17"/>
  <c r="M31" i="17"/>
  <c r="Q31" i="17"/>
  <c r="M32" i="17"/>
  <c r="Q32" i="17"/>
  <c r="M33" i="17"/>
  <c r="Q33" i="17"/>
  <c r="K36" i="17"/>
  <c r="O36" i="17"/>
  <c r="L36" i="17"/>
  <c r="P36" i="17"/>
  <c r="N50" i="16"/>
  <c r="N45" i="16"/>
  <c r="N41" i="16"/>
  <c r="N51" i="16"/>
  <c r="N47" i="16"/>
  <c r="N42" i="16"/>
  <c r="N52" i="16"/>
  <c r="N48" i="16"/>
  <c r="N43" i="16"/>
  <c r="N39" i="16"/>
  <c r="N13" i="16"/>
  <c r="N12" i="16"/>
  <c r="N11" i="16"/>
  <c r="N10" i="16"/>
  <c r="N44" i="16"/>
  <c r="N6" i="16"/>
  <c r="N7" i="16"/>
  <c r="N16" i="16"/>
  <c r="N18" i="16"/>
  <c r="N20" i="16"/>
  <c r="N22" i="16"/>
  <c r="N24" i="16"/>
  <c r="N26" i="16"/>
  <c r="N28" i="16"/>
  <c r="N30" i="16"/>
  <c r="N32" i="16"/>
  <c r="N34" i="16"/>
  <c r="K51" i="16"/>
  <c r="O51" i="16"/>
  <c r="N40" i="16"/>
  <c r="P35" i="16"/>
  <c r="N9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35" i="16" s="1"/>
  <c r="O16" i="16"/>
  <c r="O15" i="16"/>
  <c r="O14" i="16"/>
  <c r="O36" i="16" s="1"/>
  <c r="P36" i="16"/>
  <c r="K41" i="16"/>
  <c r="O45" i="16"/>
  <c r="N53" i="16"/>
  <c r="L35" i="16"/>
  <c r="M35" i="16"/>
  <c r="M55" i="16" s="1"/>
  <c r="M36" i="16"/>
  <c r="Q35" i="16"/>
  <c r="Q54" i="16" s="1"/>
  <c r="Q36" i="16"/>
  <c r="N14" i="16"/>
  <c r="N15" i="16"/>
  <c r="N17" i="16"/>
  <c r="N19" i="16"/>
  <c r="N21" i="16"/>
  <c r="N23" i="16"/>
  <c r="N25" i="16"/>
  <c r="N27" i="16"/>
  <c r="N29" i="16"/>
  <c r="N31" i="16"/>
  <c r="N33" i="16"/>
  <c r="O41" i="16"/>
  <c r="N49" i="16"/>
  <c r="K40" i="16"/>
  <c r="O40" i="16"/>
  <c r="L41" i="16"/>
  <c r="P41" i="16"/>
  <c r="M42" i="16"/>
  <c r="Q42" i="16"/>
  <c r="K44" i="16"/>
  <c r="O44" i="16"/>
  <c r="L45" i="16"/>
  <c r="P45" i="16"/>
  <c r="M47" i="16"/>
  <c r="Q47" i="16"/>
  <c r="K49" i="16"/>
  <c r="O49" i="16"/>
  <c r="L50" i="16"/>
  <c r="P50" i="16"/>
  <c r="M51" i="16"/>
  <c r="Q51" i="16"/>
  <c r="K53" i="16"/>
  <c r="O53" i="16"/>
  <c r="K39" i="16"/>
  <c r="O39" i="16"/>
  <c r="L40" i="16"/>
  <c r="P40" i="16"/>
  <c r="M41" i="16"/>
  <c r="Q41" i="16"/>
  <c r="K43" i="16"/>
  <c r="O43" i="16"/>
  <c r="L44" i="16"/>
  <c r="P44" i="16"/>
  <c r="M45" i="16"/>
  <c r="Q45" i="16"/>
  <c r="K48" i="16"/>
  <c r="O48" i="16"/>
  <c r="L49" i="16"/>
  <c r="P49" i="16"/>
  <c r="M50" i="16"/>
  <c r="Q50" i="16"/>
  <c r="K52" i="16"/>
  <c r="O52" i="16"/>
  <c r="L53" i="16"/>
  <c r="P53" i="16"/>
  <c r="L39" i="16"/>
  <c r="P39" i="16"/>
  <c r="M40" i="16"/>
  <c r="Q40" i="16"/>
  <c r="K42" i="16"/>
  <c r="O42" i="16"/>
  <c r="L43" i="16"/>
  <c r="P43" i="16"/>
  <c r="M44" i="16"/>
  <c r="M54" i="16" s="1"/>
  <c r="Q44" i="16"/>
  <c r="K47" i="16"/>
  <c r="O47" i="16"/>
  <c r="L48" i="16"/>
  <c r="P48" i="16"/>
  <c r="M49" i="16"/>
  <c r="Q49" i="16"/>
  <c r="Q36" i="15"/>
  <c r="K36" i="15"/>
  <c r="O36" i="15"/>
  <c r="M8" i="15"/>
  <c r="M36" i="15" s="1"/>
  <c r="Q8" i="15"/>
  <c r="Q35" i="15" s="1"/>
  <c r="M9" i="15"/>
  <c r="Q9" i="15"/>
  <c r="M10" i="15"/>
  <c r="Q10" i="15"/>
  <c r="M11" i="15"/>
  <c r="Q11" i="15"/>
  <c r="M12" i="15"/>
  <c r="Q12" i="15"/>
  <c r="N14" i="15"/>
  <c r="N35" i="15" s="1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L36" i="15"/>
  <c r="P36" i="15"/>
  <c r="Z14" i="17" l="1"/>
  <c r="W14" i="17"/>
  <c r="X14" i="17"/>
  <c r="AA14" i="17"/>
  <c r="AC14" i="17"/>
  <c r="AB14" i="17"/>
  <c r="Y14" i="17"/>
  <c r="Y14" i="16"/>
  <c r="W14" i="16"/>
  <c r="Z14" i="16"/>
  <c r="AB14" i="16"/>
  <c r="AA14" i="16"/>
  <c r="X14" i="16"/>
  <c r="W14" i="15"/>
  <c r="X14" i="15"/>
  <c r="Y14" i="15"/>
  <c r="Z14" i="15"/>
  <c r="AB14" i="15"/>
  <c r="AA14" i="15"/>
  <c r="M35" i="17"/>
  <c r="S35" i="17"/>
  <c r="M36" i="17"/>
  <c r="L54" i="16"/>
  <c r="K35" i="16"/>
  <c r="K55" i="16" s="1"/>
  <c r="N36" i="16"/>
  <c r="O54" i="16"/>
  <c r="O55" i="16"/>
  <c r="N35" i="16"/>
  <c r="N54" i="16" s="1"/>
  <c r="Q55" i="16"/>
  <c r="K36" i="16"/>
  <c r="P54" i="16"/>
  <c r="L55" i="16"/>
  <c r="P55" i="16"/>
  <c r="N36" i="15"/>
  <c r="M35" i="15"/>
  <c r="S35" i="15"/>
  <c r="H36" i="10"/>
  <c r="G36" i="10"/>
  <c r="F36" i="10"/>
  <c r="E36" i="10"/>
  <c r="N24" i="10" s="1"/>
  <c r="D36" i="10"/>
  <c r="C36" i="10"/>
  <c r="B36" i="10"/>
  <c r="H35" i="10"/>
  <c r="Q32" i="10" s="1"/>
  <c r="G35" i="10"/>
  <c r="F35" i="10"/>
  <c r="O29" i="10" s="1"/>
  <c r="E35" i="10"/>
  <c r="D35" i="10"/>
  <c r="M32" i="10" s="1"/>
  <c r="C35" i="10"/>
  <c r="B35" i="10"/>
  <c r="K26" i="10" s="1"/>
  <c r="O34" i="10"/>
  <c r="K34" i="10"/>
  <c r="L33" i="10"/>
  <c r="K33" i="10"/>
  <c r="P32" i="10"/>
  <c r="P31" i="10"/>
  <c r="O31" i="10"/>
  <c r="L31" i="10"/>
  <c r="L30" i="10"/>
  <c r="P29" i="10"/>
  <c r="L29" i="10"/>
  <c r="P28" i="10"/>
  <c r="O28" i="10"/>
  <c r="P27" i="10"/>
  <c r="P26" i="10"/>
  <c r="L26" i="10"/>
  <c r="P25" i="10"/>
  <c r="L25" i="10"/>
  <c r="K25" i="10"/>
  <c r="L24" i="10"/>
  <c r="P23" i="10"/>
  <c r="O23" i="10"/>
  <c r="P22" i="10"/>
  <c r="L22" i="10"/>
  <c r="P21" i="10"/>
  <c r="L21" i="10"/>
  <c r="K21" i="10"/>
  <c r="L20" i="10"/>
  <c r="K20" i="10"/>
  <c r="P19" i="10"/>
  <c r="L19" i="10"/>
  <c r="P18" i="10"/>
  <c r="L18" i="10"/>
  <c r="P17" i="10"/>
  <c r="O17" i="10"/>
  <c r="P16" i="10"/>
  <c r="O16" i="10"/>
  <c r="L16" i="10"/>
  <c r="P15" i="10"/>
  <c r="L15" i="10"/>
  <c r="L14" i="10"/>
  <c r="P13" i="10"/>
  <c r="L13" i="10"/>
  <c r="P12" i="10"/>
  <c r="O12" i="10"/>
  <c r="L12" i="10"/>
  <c r="P11" i="10"/>
  <c r="L11" i="10"/>
  <c r="P10" i="10"/>
  <c r="L10" i="10"/>
  <c r="K10" i="10"/>
  <c r="L9" i="10"/>
  <c r="K9" i="10"/>
  <c r="P8" i="10"/>
  <c r="P7" i="10"/>
  <c r="O7" i="10"/>
  <c r="L7" i="10"/>
  <c r="P6" i="10"/>
  <c r="L6" i="10"/>
  <c r="K6" i="10"/>
  <c r="L5" i="10"/>
  <c r="K5" i="10"/>
  <c r="P4" i="10"/>
  <c r="P3" i="10"/>
  <c r="O3" i="10"/>
  <c r="L3" i="10"/>
  <c r="P2" i="10"/>
  <c r="O2" i="10"/>
  <c r="AD14" i="17" l="1"/>
  <c r="AE13" i="17" s="1"/>
  <c r="AF13" i="17" s="1"/>
  <c r="AD14" i="16"/>
  <c r="AE13" i="16" s="1"/>
  <c r="AD14" i="15"/>
  <c r="AE13" i="15" s="1"/>
  <c r="AF13" i="15" s="1"/>
  <c r="K54" i="16"/>
  <c r="N55" i="16"/>
  <c r="S35" i="16"/>
  <c r="K32" i="10"/>
  <c r="O22" i="10"/>
  <c r="L32" i="10"/>
  <c r="P33" i="10"/>
  <c r="Q27" i="10"/>
  <c r="N28" i="10"/>
  <c r="K4" i="10"/>
  <c r="O14" i="10"/>
  <c r="Q15" i="10"/>
  <c r="M19" i="10"/>
  <c r="K23" i="10"/>
  <c r="K27" i="10"/>
  <c r="K28" i="10"/>
  <c r="O30" i="10"/>
  <c r="L2" i="10"/>
  <c r="M3" i="10"/>
  <c r="L4" i="10"/>
  <c r="P5" i="10"/>
  <c r="K7" i="10"/>
  <c r="L8" i="10"/>
  <c r="P9" i="10"/>
  <c r="K11" i="10"/>
  <c r="N12" i="10"/>
  <c r="O13" i="10"/>
  <c r="P14" i="10"/>
  <c r="K16" i="10"/>
  <c r="L17" i="10"/>
  <c r="O18" i="10"/>
  <c r="O19" i="10"/>
  <c r="P20" i="10"/>
  <c r="K22" i="10"/>
  <c r="L23" i="10"/>
  <c r="P24" i="10"/>
  <c r="L27" i="10"/>
  <c r="L28" i="10"/>
  <c r="P30" i="10"/>
  <c r="P35" i="10" s="1"/>
  <c r="P34" i="10"/>
  <c r="N8" i="10"/>
  <c r="Q11" i="10"/>
  <c r="N32" i="10"/>
  <c r="K2" i="10"/>
  <c r="K3" i="10"/>
  <c r="N4" i="10"/>
  <c r="Q7" i="10"/>
  <c r="O8" i="10"/>
  <c r="O9" i="10"/>
  <c r="O10" i="10"/>
  <c r="M11" i="10"/>
  <c r="K12" i="10"/>
  <c r="O15" i="10"/>
  <c r="K17" i="10"/>
  <c r="K18" i="10"/>
  <c r="K19" i="10"/>
  <c r="N20" i="10"/>
  <c r="Q23" i="10"/>
  <c r="O24" i="10"/>
  <c r="O25" i="10"/>
  <c r="O26" i="10"/>
  <c r="O27" i="10"/>
  <c r="K29" i="10"/>
  <c r="K30" i="10"/>
  <c r="K31" i="10"/>
  <c r="Q31" i="10"/>
  <c r="O32" i="10"/>
  <c r="O33" i="10"/>
  <c r="L34" i="10"/>
  <c r="M15" i="10"/>
  <c r="Q3" i="10"/>
  <c r="O4" i="10"/>
  <c r="O5" i="10"/>
  <c r="O6" i="10"/>
  <c r="O35" i="10" s="1"/>
  <c r="M7" i="10"/>
  <c r="K8" i="10"/>
  <c r="O11" i="10"/>
  <c r="K13" i="10"/>
  <c r="K14" i="10"/>
  <c r="K15" i="10"/>
  <c r="N16" i="10"/>
  <c r="Q19" i="10"/>
  <c r="O20" i="10"/>
  <c r="O21" i="10"/>
  <c r="M23" i="10"/>
  <c r="K24" i="10"/>
  <c r="N33" i="10"/>
  <c r="M31" i="10"/>
  <c r="M2" i="10"/>
  <c r="Q2" i="10"/>
  <c r="N3" i="10"/>
  <c r="M6" i="10"/>
  <c r="Q6" i="10"/>
  <c r="N7" i="10"/>
  <c r="M10" i="10"/>
  <c r="Q10" i="10"/>
  <c r="N11" i="10"/>
  <c r="M14" i="10"/>
  <c r="Q14" i="10"/>
  <c r="N15" i="10"/>
  <c r="M18" i="10"/>
  <c r="Q18" i="10"/>
  <c r="N19" i="10"/>
  <c r="M22" i="10"/>
  <c r="Q22" i="10"/>
  <c r="N23" i="10"/>
  <c r="M26" i="10"/>
  <c r="Q26" i="10"/>
  <c r="N27" i="10"/>
  <c r="M30" i="10"/>
  <c r="Q30" i="10"/>
  <c r="N31" i="10"/>
  <c r="M34" i="10"/>
  <c r="Q34" i="10"/>
  <c r="M27" i="10"/>
  <c r="N2" i="10"/>
  <c r="M5" i="10"/>
  <c r="Q5" i="10"/>
  <c r="N6" i="10"/>
  <c r="M9" i="10"/>
  <c r="Q9" i="10"/>
  <c r="N10" i="10"/>
  <c r="M13" i="10"/>
  <c r="Q13" i="10"/>
  <c r="N14" i="10"/>
  <c r="M17" i="10"/>
  <c r="Q17" i="10"/>
  <c r="N18" i="10"/>
  <c r="M21" i="10"/>
  <c r="Q21" i="10"/>
  <c r="N22" i="10"/>
  <c r="M25" i="10"/>
  <c r="Q25" i="10"/>
  <c r="N26" i="10"/>
  <c r="M29" i="10"/>
  <c r="Q29" i="10"/>
  <c r="N30" i="10"/>
  <c r="M33" i="10"/>
  <c r="Q33" i="10"/>
  <c r="N34" i="10"/>
  <c r="M4" i="10"/>
  <c r="Q4" i="10"/>
  <c r="N5" i="10"/>
  <c r="M8" i="10"/>
  <c r="Q8" i="10"/>
  <c r="N9" i="10"/>
  <c r="M12" i="10"/>
  <c r="Q12" i="10"/>
  <c r="N13" i="10"/>
  <c r="M16" i="10"/>
  <c r="Q16" i="10"/>
  <c r="N17" i="10"/>
  <c r="M20" i="10"/>
  <c r="Q20" i="10"/>
  <c r="N21" i="10"/>
  <c r="M24" i="10"/>
  <c r="Q24" i="10"/>
  <c r="N25" i="10"/>
  <c r="M28" i="10"/>
  <c r="Q28" i="10"/>
  <c r="N29" i="10"/>
  <c r="L35" i="10" l="1"/>
  <c r="P36" i="10"/>
  <c r="L36" i="10"/>
  <c r="O36" i="10"/>
  <c r="K36" i="10"/>
  <c r="K35" i="10"/>
  <c r="Q35" i="10"/>
  <c r="M35" i="10"/>
  <c r="N36" i="10"/>
  <c r="Q36" i="10"/>
  <c r="M36" i="10"/>
  <c r="N35" i="10"/>
</calcChain>
</file>

<file path=xl/sharedStrings.xml><?xml version="1.0" encoding="utf-8"?>
<sst xmlns="http://schemas.openxmlformats.org/spreadsheetml/2006/main" count="221" uniqueCount="59">
  <si>
    <t>№</t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</si>
  <si>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  <phoneticPr fontId="1"/>
  </si>
  <si>
    <r>
      <rPr>
        <sz val="11"/>
        <color theme="1"/>
        <rFont val="ＭＳ ゴシック"/>
        <family val="3"/>
        <charset val="128"/>
      </rPr>
      <t>固有ベクトル</t>
    </r>
    <rPh sb="0" eb="2">
      <t>コユウ</t>
    </rPh>
    <phoneticPr fontId="1"/>
  </si>
  <si>
    <r>
      <rPr>
        <sz val="11"/>
        <color theme="1"/>
        <rFont val="ＭＳ ゴシック"/>
        <family val="3"/>
        <charset val="128"/>
      </rPr>
      <t>因子負荷量</t>
    </r>
    <rPh sb="0" eb="2">
      <t>インシ</t>
    </rPh>
    <rPh sb="2" eb="4">
      <t>フカ</t>
    </rPh>
    <rPh sb="4" eb="5">
      <t>リョウ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</si>
  <si>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</si>
  <si>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</si>
  <si>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</si>
  <si>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phoneticPr fontId="1"/>
  </si>
  <si>
    <r>
      <t>2</t>
    </r>
    <r>
      <rPr>
        <sz val="11"/>
        <color theme="1"/>
        <rFont val="ＭＳ Ｐ明朝"/>
        <family val="1"/>
        <charset val="128"/>
      </rPr>
      <t>乗和</t>
    </r>
    <rPh sb="1" eb="2">
      <t>ジョウ</t>
    </rPh>
    <rPh sb="2" eb="3">
      <t>ワ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</si>
  <si>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</si>
  <si>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</si>
  <si>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rPr>
        <sz val="10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</si>
  <si>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11"/>
        <color rgb="FFFF0000"/>
        <rFont val="ＭＳ ゴシック"/>
        <family val="3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</si>
  <si>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ＭＳ ゴシック"/>
        <family val="3"/>
        <charset val="128"/>
      </rPr>
      <t>標準偏差</t>
    </r>
    <rPh sb="0" eb="2">
      <t>ヒョウジュン</t>
    </rPh>
    <rPh sb="2" eb="4">
      <t>ヘンサ</t>
    </rPh>
    <phoneticPr fontId="1"/>
  </si>
  <si>
    <t>z1z2</t>
    <phoneticPr fontId="1"/>
  </si>
  <si>
    <t>z1z3</t>
    <phoneticPr fontId="1"/>
  </si>
  <si>
    <t>z2z3</t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</si>
  <si>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</si>
  <si>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t>直交条件</t>
    <rPh sb="0" eb="2">
      <t>チョッコウ</t>
    </rPh>
    <rPh sb="2" eb="4">
      <t>ジョウケン</t>
    </rPh>
    <phoneticPr fontId="1"/>
  </si>
  <si>
    <t xml:space="preserve"> </t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</si>
  <si>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5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</si>
  <si>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7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</si>
  <si>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6</t>
    </r>
    <phoneticPr fontId="1"/>
  </si>
  <si>
    <t>第2主成分</t>
    <rPh sb="0" eb="1">
      <t>ダイ</t>
    </rPh>
    <rPh sb="2" eb="5">
      <t>シュセイブン</t>
    </rPh>
    <phoneticPr fontId="1"/>
  </si>
  <si>
    <t>Z1</t>
    <phoneticPr fontId="1"/>
  </si>
  <si>
    <t>Z2</t>
    <phoneticPr fontId="1"/>
  </si>
  <si>
    <t>…</t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</si>
  <si>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1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</si>
  <si>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2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</si>
  <si>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3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</si>
  <si>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4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</si>
  <si>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5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</si>
  <si>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6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</si>
  <si>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7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</si>
  <si>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1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</si>
  <si>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2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</si>
  <si>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3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</si>
  <si>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4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</si>
  <si>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5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</si>
  <si>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6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</si>
  <si>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7</t>
    </r>
    <phoneticPr fontId="1"/>
  </si>
  <si>
    <t>X'1</t>
  </si>
  <si>
    <t>X'2</t>
  </si>
  <si>
    <t>X'3</t>
  </si>
  <si>
    <t>X'4</t>
  </si>
  <si>
    <t>X'5</t>
  </si>
  <si>
    <t>X'6</t>
  </si>
  <si>
    <t>X'7</t>
  </si>
  <si>
    <t>Z3</t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</si>
  <si>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3</t>
    </r>
    <r>
      <rPr>
        <vertAlign val="subscript"/>
        <sz val="14"/>
        <color theme="1"/>
        <rFont val="ＭＳ Ｐ明朝"/>
        <family val="1"/>
        <charset val="128"/>
      </rPr>
      <t>　　　　　　　　　　　　　　　　　　　　</t>
    </r>
    <r>
      <rPr>
        <sz val="14"/>
        <color theme="1"/>
        <rFont val="ＭＳ Ｐ明朝"/>
        <family val="1"/>
        <charset val="128"/>
      </rPr>
      <t>延伸倍率</t>
    </r>
    <rPh sb="22" eb="26">
      <t>エンシンバイリツ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</si>
  <si>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4</t>
    </r>
    <r>
      <rPr>
        <vertAlign val="subscript"/>
        <sz val="14"/>
        <color theme="1"/>
        <rFont val="ＭＳ Ｐ明朝"/>
        <family val="1"/>
        <charset val="128"/>
      </rPr>
      <t>　　　　　　　　</t>
    </r>
    <r>
      <rPr>
        <sz val="14"/>
        <color theme="1"/>
        <rFont val="ＭＳ Ｐ明朝"/>
        <family val="1"/>
        <charset val="128"/>
      </rPr>
      <t>フィルム幅</t>
    </r>
    <rPh sb="14" eb="15">
      <t>ハバ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</si>
  <si>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7</t>
    </r>
    <r>
      <rPr>
        <vertAlign val="subscript"/>
        <sz val="14"/>
        <color theme="1"/>
        <rFont val="ＭＳ Ｐ明朝"/>
        <family val="1"/>
        <charset val="128"/>
      </rPr>
      <t>　　　　　　　　　　　　　　</t>
    </r>
    <r>
      <rPr>
        <sz val="14"/>
        <color theme="1"/>
        <rFont val="ＭＳ Ｐ明朝"/>
        <family val="1"/>
        <charset val="128"/>
      </rPr>
      <t>リップ　　　　　　　　　　間隔</t>
    </r>
    <rPh sb="29" eb="31">
      <t>カンカク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</si>
  <si>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 xml:space="preserve">2    </t>
    </r>
    <r>
      <rPr>
        <vertAlign val="subscript"/>
        <sz val="14"/>
        <color theme="1"/>
        <rFont val="ＭＳ Ｐ明朝"/>
        <family val="1"/>
        <charset val="128"/>
      </rPr>
      <t>　　　　　　　　　　　</t>
    </r>
    <r>
      <rPr>
        <vertAlign val="subscript"/>
        <sz val="14"/>
        <color theme="1"/>
        <rFont val="Times New Roman"/>
        <family val="1"/>
      </rPr>
      <t xml:space="preserve">              </t>
    </r>
    <r>
      <rPr>
        <sz val="14"/>
        <color theme="1"/>
        <rFont val="ＭＳ Ｐ明朝"/>
        <family val="1"/>
        <charset val="128"/>
      </rPr>
      <t>未延伸　　　　　　　　　　　　　　　フィルム膜厚</t>
    </r>
    <rPh sb="31" eb="32">
      <t>ミ</t>
    </rPh>
    <rPh sb="32" eb="34">
      <t>エンシン</t>
    </rPh>
    <rPh sb="53" eb="55">
      <t>マクアツ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</si>
  <si>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6</t>
    </r>
    <r>
      <rPr>
        <vertAlign val="subscript"/>
        <sz val="14"/>
        <color theme="1"/>
        <rFont val="ＭＳ Ｐ明朝"/>
        <family val="1"/>
        <charset val="128"/>
      </rPr>
      <t>　　　　　　　　　　　</t>
    </r>
    <r>
      <rPr>
        <sz val="14"/>
        <color theme="1"/>
        <rFont val="ＭＳ Ｐ明朝"/>
        <family val="1"/>
        <charset val="128"/>
      </rPr>
      <t>引裂きズレ</t>
    </r>
    <rPh sb="13" eb="15">
      <t>ヒキサ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</si>
  <si>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5</t>
    </r>
    <r>
      <rPr>
        <vertAlign val="subscript"/>
        <sz val="14"/>
        <color theme="1"/>
        <rFont val="ＭＳ Ｐ明朝"/>
        <family val="1"/>
        <charset val="128"/>
      </rPr>
      <t>　　　　　　　　　　　　</t>
    </r>
    <r>
      <rPr>
        <sz val="14"/>
        <color theme="1"/>
        <rFont val="ＭＳ Ｐ明朝"/>
        <family val="1"/>
        <charset val="128"/>
      </rPr>
      <t>原料組成比</t>
    </r>
    <rPh sb="14" eb="16">
      <t>ゲンリョウ</t>
    </rPh>
    <rPh sb="16" eb="18">
      <t>ソセイ</t>
    </rPh>
    <rPh sb="18" eb="19">
      <t>ヒ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</si>
  <si>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 xml:space="preserve">1                     </t>
    </r>
    <r>
      <rPr>
        <sz val="14"/>
        <color theme="1"/>
        <rFont val="ＭＳ Ｐ明朝"/>
        <family val="1"/>
        <charset val="128"/>
      </rPr>
      <t>添加剤量</t>
    </r>
    <rPh sb="23" eb="26">
      <t>テンカザイ</t>
    </rPh>
    <rPh sb="26" eb="27">
      <t>リョウ</t>
    </rPh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</si>
  <si>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</si>
  <si>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</si>
  <si>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t>第3主成分</t>
    <rPh sb="0" eb="1">
      <t>ダイ</t>
    </rPh>
    <rPh sb="2" eb="5">
      <t>シュセイブン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</si>
</sst>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0"/>
    <numFmt numFmtId="178" formatCode="0.0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Times New Roman"/>
      <family val="1"/>
    </font>
    <font>
      <sz val="10"/>
      <color theme="1"/>
      <name val="游ゴシック"/>
      <family val="2"/>
      <charset val="128"/>
      <scheme val="minor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theme="1"/>
      <name val="游ゴシック"/>
      <family val="2"/>
      <charset val="128"/>
    </font>
    <font>
      <sz val="11"/>
      <color rgb="FFFF0000"/>
      <name val="ＭＳ ゴシック"/>
      <family val="3"/>
      <charset val="128"/>
    </font>
    <font>
      <sz val="11"/>
      <color rgb="FF7030A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Times New Roman"/>
      <family val="1"/>
    </font>
    <font>
      <sz val="11"/>
      <name val="游ゴシック"/>
      <family val="2"/>
      <charset val="128"/>
      <scheme val="minor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sz val="10"/>
      <color theme="1"/>
      <name val="ＭＳ 明朝"/>
      <family val="1"/>
      <charset val="128"/>
    </font>
    <font>
      <sz val="9"/>
      <color rgb="FFFF0000"/>
      <name val="游ゴシック"/>
      <family val="2"/>
      <charset val="128"/>
      <scheme val="minor"/>
    </font>
    <font>
      <vertAlign val="subscript"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2" fillId="0" borderId="2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2" fillId="0" borderId="5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0" fillId="0" borderId="0" xfId="0" applyNumberForma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4" fillId="2" borderId="1" xfId="0" applyFont="1" applyFill="1" applyBorder="1">
      <alignment vertical="center"/>
    </xf>
    <xf numFmtId="0" fontId="2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990048118985128"/>
          <c:y val="0.13657232704402517"/>
          <c:w val="0.71472462817147853"/>
          <c:h val="0.655880503144654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'Z2'!$S$1</c:f>
              <c:strCache>
                <c:ptCount val="1"/>
                <c:pt idx="0">
                  <c:v>主成分得点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'Z2'!$AH$2:$AH$34</c:f>
              <c:numCache>
                <c:formatCode>0.000</c:formatCode>
                <c:ptCount val="33"/>
                <c:pt idx="0">
                  <c:v>-5.4190250306766972</c:v>
                </c:pt>
                <c:pt idx="1">
                  <c:v>-2.0265494272335265</c:v>
                </c:pt>
                <c:pt idx="2">
                  <c:v>-3.6791179907951319</c:v>
                </c:pt>
                <c:pt idx="3">
                  <c:v>-4.3844122516506676</c:v>
                </c:pt>
                <c:pt idx="4">
                  <c:v>-3.2366466111637786</c:v>
                </c:pt>
                <c:pt idx="5">
                  <c:v>-1.0426149792974795</c:v>
                </c:pt>
                <c:pt idx="6">
                  <c:v>0.84148878624331414</c:v>
                </c:pt>
                <c:pt idx="7">
                  <c:v>9.929157241418618E-2</c:v>
                </c:pt>
                <c:pt idx="8">
                  <c:v>0.57886228594469746</c:v>
                </c:pt>
                <c:pt idx="9">
                  <c:v>0.92717970975549324</c:v>
                </c:pt>
                <c:pt idx="10">
                  <c:v>0.61013943167353601</c:v>
                </c:pt>
                <c:pt idx="11">
                  <c:v>0.34951564321077366</c:v>
                </c:pt>
                <c:pt idx="12">
                  <c:v>-0.17854502650419038</c:v>
                </c:pt>
                <c:pt idx="13">
                  <c:v>-1.063618707310408</c:v>
                </c:pt>
                <c:pt idx="14">
                  <c:v>0.75845786439006679</c:v>
                </c:pt>
                <c:pt idx="15">
                  <c:v>-0.24947157761731309</c:v>
                </c:pt>
                <c:pt idx="16">
                  <c:v>-6.1185602119983584E-2</c:v>
                </c:pt>
                <c:pt idx="17">
                  <c:v>-0.5830038582818573</c:v>
                </c:pt>
                <c:pt idx="18">
                  <c:v>0.52371030591383116</c:v>
                </c:pt>
                <c:pt idx="19">
                  <c:v>-0.6770388871901668</c:v>
                </c:pt>
                <c:pt idx="20">
                  <c:v>-1.4303035718506829E-2</c:v>
                </c:pt>
                <c:pt idx="21">
                  <c:v>-0.27051482913314318</c:v>
                </c:pt>
                <c:pt idx="22">
                  <c:v>1.883802644318131</c:v>
                </c:pt>
                <c:pt idx="23">
                  <c:v>0.71377581122752876</c:v>
                </c:pt>
                <c:pt idx="24">
                  <c:v>0.96107546919332776</c:v>
                </c:pt>
                <c:pt idx="25">
                  <c:v>1.9688921799280872</c:v>
                </c:pt>
                <c:pt idx="26">
                  <c:v>1.6332333658135045</c:v>
                </c:pt>
                <c:pt idx="27">
                  <c:v>1.0137961466898922</c:v>
                </c:pt>
                <c:pt idx="28">
                  <c:v>2.1624800561555668</c:v>
                </c:pt>
                <c:pt idx="29">
                  <c:v>2.2007695730748575</c:v>
                </c:pt>
                <c:pt idx="30">
                  <c:v>1.7005611160355358</c:v>
                </c:pt>
                <c:pt idx="31">
                  <c:v>2.0141981952012169</c:v>
                </c:pt>
                <c:pt idx="32">
                  <c:v>1.9448176575092977</c:v>
                </c:pt>
              </c:numCache>
            </c:numRef>
          </c:xVal>
          <c:yVal>
            <c:numRef>
              <c:f>'Z2'!$AI$2:$AI$34</c:f>
              <c:numCache>
                <c:formatCode>0.000</c:formatCode>
                <c:ptCount val="33"/>
                <c:pt idx="0">
                  <c:v>1.8203182669101055</c:v>
                </c:pt>
                <c:pt idx="1">
                  <c:v>-1.3934453159578608</c:v>
                </c:pt>
                <c:pt idx="2">
                  <c:v>0.56130110606785455</c:v>
                </c:pt>
                <c:pt idx="3">
                  <c:v>0.89227099101859375</c:v>
                </c:pt>
                <c:pt idx="4">
                  <c:v>0.95984879975740889</c:v>
                </c:pt>
                <c:pt idx="5">
                  <c:v>-0.89516901455917441</c:v>
                </c:pt>
                <c:pt idx="6">
                  <c:v>-1.5964773319710193</c:v>
                </c:pt>
                <c:pt idx="7">
                  <c:v>-0.84229191257598623</c:v>
                </c:pt>
                <c:pt idx="8">
                  <c:v>-1.2873608179080833</c:v>
                </c:pt>
                <c:pt idx="9">
                  <c:v>-1.7090157870594054</c:v>
                </c:pt>
                <c:pt idx="10">
                  <c:v>-1.3107235514467661</c:v>
                </c:pt>
                <c:pt idx="11">
                  <c:v>-1.093691313040809</c:v>
                </c:pt>
                <c:pt idx="12">
                  <c:v>-0.67842630052520425</c:v>
                </c:pt>
                <c:pt idx="13">
                  <c:v>-0.44015104375354769</c:v>
                </c:pt>
                <c:pt idx="14">
                  <c:v>-1.3685299524617194</c:v>
                </c:pt>
                <c:pt idx="15">
                  <c:v>-0.60226747638165623</c:v>
                </c:pt>
                <c:pt idx="16">
                  <c:v>-0.73588051799232779</c:v>
                </c:pt>
                <c:pt idx="17">
                  <c:v>-0.34674326298441022</c:v>
                </c:pt>
                <c:pt idx="18">
                  <c:v>-0.62637833968976397</c:v>
                </c:pt>
                <c:pt idx="19">
                  <c:v>-0.35997140052368387</c:v>
                </c:pt>
                <c:pt idx="20">
                  <c:v>-0.34579701853280953</c:v>
                </c:pt>
                <c:pt idx="21">
                  <c:v>0.47743153619697687</c:v>
                </c:pt>
                <c:pt idx="22">
                  <c:v>-0.81372997038322126</c:v>
                </c:pt>
                <c:pt idx="23">
                  <c:v>9.4816499099700718E-2</c:v>
                </c:pt>
                <c:pt idx="24">
                  <c:v>-0.14589537530051924</c:v>
                </c:pt>
                <c:pt idx="25">
                  <c:v>-0.34916948693017436</c:v>
                </c:pt>
                <c:pt idx="26">
                  <c:v>-0.16174103345599439</c:v>
                </c:pt>
                <c:pt idx="27">
                  <c:v>1.2690193697478298</c:v>
                </c:pt>
                <c:pt idx="28">
                  <c:v>0.79862745603235186</c:v>
                </c:pt>
                <c:pt idx="29">
                  <c:v>1.360819825122177</c:v>
                </c:pt>
                <c:pt idx="30">
                  <c:v>2.30723413980007</c:v>
                </c:pt>
                <c:pt idx="31">
                  <c:v>3.2586783125030352</c:v>
                </c:pt>
                <c:pt idx="32">
                  <c:v>3.3024899211780192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B4-49DB-B870-3C4483839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31600"/>
        <c:axId val="500332016"/>
      </c:scatterChart>
      <c:valAx>
        <c:axId val="50033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2016"/>
        <c:crosses val="autoZero"/>
        <c:crossBetween val="midCat"/>
      </c:valAx>
      <c:valAx>
        <c:axId val="5003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990048118985128"/>
          <c:y val="0.13657232704402517"/>
          <c:w val="0.71472462817147853"/>
          <c:h val="0.655880503144654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'Z2'!$S$1</c:f>
              <c:strCache>
                <c:ptCount val="1"/>
                <c:pt idx="0">
                  <c:v>主成分得点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'Z2'!$AH$2:$AH$34</c:f>
              <c:numCache>
                <c:formatCode>0.000</c:formatCode>
                <c:ptCount val="33"/>
                <c:pt idx="0">
                  <c:v>-5.4190250306766972</c:v>
                </c:pt>
                <c:pt idx="1">
                  <c:v>-2.0265494272335265</c:v>
                </c:pt>
                <c:pt idx="2">
                  <c:v>-3.6791179907951319</c:v>
                </c:pt>
                <c:pt idx="3">
                  <c:v>-4.3844122516506676</c:v>
                </c:pt>
                <c:pt idx="4">
                  <c:v>-3.2366466111637786</c:v>
                </c:pt>
                <c:pt idx="5">
                  <c:v>-1.0426149792974795</c:v>
                </c:pt>
                <c:pt idx="6">
                  <c:v>0.84148878624331414</c:v>
                </c:pt>
                <c:pt idx="7">
                  <c:v>9.929157241418618E-2</c:v>
                </c:pt>
                <c:pt idx="8">
                  <c:v>0.57886228594469746</c:v>
                </c:pt>
                <c:pt idx="9">
                  <c:v>0.92717970975549324</c:v>
                </c:pt>
                <c:pt idx="10">
                  <c:v>0.61013943167353601</c:v>
                </c:pt>
                <c:pt idx="11">
                  <c:v>0.34951564321077366</c:v>
                </c:pt>
                <c:pt idx="12">
                  <c:v>-0.17854502650419038</c:v>
                </c:pt>
                <c:pt idx="13">
                  <c:v>-1.063618707310408</c:v>
                </c:pt>
                <c:pt idx="14">
                  <c:v>0.75845786439006679</c:v>
                </c:pt>
                <c:pt idx="15">
                  <c:v>-0.24947157761731309</c:v>
                </c:pt>
                <c:pt idx="16">
                  <c:v>-6.1185602119983584E-2</c:v>
                </c:pt>
                <c:pt idx="17">
                  <c:v>-0.5830038582818573</c:v>
                </c:pt>
                <c:pt idx="18">
                  <c:v>0.52371030591383116</c:v>
                </c:pt>
                <c:pt idx="19">
                  <c:v>-0.6770388871901668</c:v>
                </c:pt>
                <c:pt idx="20">
                  <c:v>-1.4303035718506829E-2</c:v>
                </c:pt>
                <c:pt idx="21">
                  <c:v>-0.27051482913314318</c:v>
                </c:pt>
                <c:pt idx="22">
                  <c:v>1.883802644318131</c:v>
                </c:pt>
                <c:pt idx="23">
                  <c:v>0.71377581122752876</c:v>
                </c:pt>
                <c:pt idx="24">
                  <c:v>0.96107546919332776</c:v>
                </c:pt>
                <c:pt idx="25">
                  <c:v>1.9688921799280872</c:v>
                </c:pt>
                <c:pt idx="26">
                  <c:v>1.6332333658135045</c:v>
                </c:pt>
                <c:pt idx="27">
                  <c:v>1.0137961466898922</c:v>
                </c:pt>
                <c:pt idx="28">
                  <c:v>2.1624800561555668</c:v>
                </c:pt>
                <c:pt idx="29">
                  <c:v>2.2007695730748575</c:v>
                </c:pt>
                <c:pt idx="30">
                  <c:v>1.7005611160355358</c:v>
                </c:pt>
                <c:pt idx="31">
                  <c:v>2.0141981952012169</c:v>
                </c:pt>
                <c:pt idx="32">
                  <c:v>1.9448176575092977</c:v>
                </c:pt>
              </c:numCache>
            </c:numRef>
          </c:xVal>
          <c:yVal>
            <c:numRef>
              <c:f>'Z2'!$AJ$2:$AJ$34</c:f>
              <c:numCache>
                <c:formatCode>0.000</c:formatCode>
                <c:ptCount val="33"/>
                <c:pt idx="0">
                  <c:v>-0.29423581124425047</c:v>
                </c:pt>
                <c:pt idx="1">
                  <c:v>-0.71749435669801187</c:v>
                </c:pt>
                <c:pt idx="2">
                  <c:v>-1.0663883965956351</c:v>
                </c:pt>
                <c:pt idx="3">
                  <c:v>-1.275885335720532</c:v>
                </c:pt>
                <c:pt idx="4">
                  <c:v>1.7220156208195232</c:v>
                </c:pt>
                <c:pt idx="5">
                  <c:v>-4.1026383436186517E-2</c:v>
                </c:pt>
                <c:pt idx="6">
                  <c:v>-0.59317410983581675</c:v>
                </c:pt>
                <c:pt idx="7">
                  <c:v>0.67885376965005295</c:v>
                </c:pt>
                <c:pt idx="8">
                  <c:v>0.47388665922503009</c:v>
                </c:pt>
                <c:pt idx="9">
                  <c:v>-0.65508334772074883</c:v>
                </c:pt>
                <c:pt idx="10">
                  <c:v>0.4122156086082342</c:v>
                </c:pt>
                <c:pt idx="11">
                  <c:v>0.48527615463286294</c:v>
                </c:pt>
                <c:pt idx="12">
                  <c:v>0.65120512182583512</c:v>
                </c:pt>
                <c:pt idx="13">
                  <c:v>0.2151372263498727</c:v>
                </c:pt>
                <c:pt idx="14">
                  <c:v>0.3702669531444262</c:v>
                </c:pt>
                <c:pt idx="15">
                  <c:v>0.55708943912818909</c:v>
                </c:pt>
                <c:pt idx="16">
                  <c:v>0.50142295995370412</c:v>
                </c:pt>
                <c:pt idx="17">
                  <c:v>0.6364823918803757</c:v>
                </c:pt>
                <c:pt idx="18">
                  <c:v>-1.2779582144023405</c:v>
                </c:pt>
                <c:pt idx="19">
                  <c:v>-0.55152826351142892</c:v>
                </c:pt>
                <c:pt idx="20">
                  <c:v>-1.1151487187656404</c:v>
                </c:pt>
                <c:pt idx="21">
                  <c:v>2.1185484490337285</c:v>
                </c:pt>
                <c:pt idx="22">
                  <c:v>-1.1515778492829774</c:v>
                </c:pt>
                <c:pt idx="23">
                  <c:v>1.4066176065260341</c:v>
                </c:pt>
                <c:pt idx="24">
                  <c:v>7.2198962867661393E-2</c:v>
                </c:pt>
                <c:pt idx="25">
                  <c:v>-1.757015227532631</c:v>
                </c:pt>
                <c:pt idx="26">
                  <c:v>-0.58638478011947182</c:v>
                </c:pt>
                <c:pt idx="27">
                  <c:v>1.3143853629372804</c:v>
                </c:pt>
                <c:pt idx="28">
                  <c:v>0.13375657217196357</c:v>
                </c:pt>
                <c:pt idx="29">
                  <c:v>0.7836603182551185</c:v>
                </c:pt>
                <c:pt idx="30">
                  <c:v>0.52543934535883785</c:v>
                </c:pt>
                <c:pt idx="31">
                  <c:v>-1.0011615768137851</c:v>
                </c:pt>
                <c:pt idx="32">
                  <c:v>-0.97439615068931684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B8-4B40-94D8-DC2484819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31600"/>
        <c:axId val="500332016"/>
      </c:scatterChart>
      <c:valAx>
        <c:axId val="50033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2016"/>
        <c:crosses val="autoZero"/>
        <c:crossBetween val="midCat"/>
      </c:valAx>
      <c:valAx>
        <c:axId val="5003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990048118985128"/>
          <c:y val="0.13657232704402517"/>
          <c:w val="0.71472462817147853"/>
          <c:h val="0.655880503144654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'Z2'!$S$1</c:f>
              <c:strCache>
                <c:ptCount val="1"/>
                <c:pt idx="0">
                  <c:v>主成分得点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'Z2'!$AI$2:$AI$34</c:f>
              <c:numCache>
                <c:formatCode>0.000</c:formatCode>
                <c:ptCount val="33"/>
                <c:pt idx="0">
                  <c:v>1.8203182669101055</c:v>
                </c:pt>
                <c:pt idx="1">
                  <c:v>-1.3934453159578608</c:v>
                </c:pt>
                <c:pt idx="2">
                  <c:v>0.56130110606785455</c:v>
                </c:pt>
                <c:pt idx="3">
                  <c:v>0.89227099101859375</c:v>
                </c:pt>
                <c:pt idx="4">
                  <c:v>0.95984879975740889</c:v>
                </c:pt>
                <c:pt idx="5">
                  <c:v>-0.89516901455917441</c:v>
                </c:pt>
                <c:pt idx="6">
                  <c:v>-1.5964773319710193</c:v>
                </c:pt>
                <c:pt idx="7">
                  <c:v>-0.84229191257598623</c:v>
                </c:pt>
                <c:pt idx="8">
                  <c:v>-1.2873608179080833</c:v>
                </c:pt>
                <c:pt idx="9">
                  <c:v>-1.7090157870594054</c:v>
                </c:pt>
                <c:pt idx="10">
                  <c:v>-1.3107235514467661</c:v>
                </c:pt>
                <c:pt idx="11">
                  <c:v>-1.093691313040809</c:v>
                </c:pt>
                <c:pt idx="12">
                  <c:v>-0.67842630052520425</c:v>
                </c:pt>
                <c:pt idx="13">
                  <c:v>-0.44015104375354769</c:v>
                </c:pt>
                <c:pt idx="14">
                  <c:v>-1.3685299524617194</c:v>
                </c:pt>
                <c:pt idx="15">
                  <c:v>-0.60226747638165623</c:v>
                </c:pt>
                <c:pt idx="16">
                  <c:v>-0.73588051799232779</c:v>
                </c:pt>
                <c:pt idx="17">
                  <c:v>-0.34674326298441022</c:v>
                </c:pt>
                <c:pt idx="18">
                  <c:v>-0.62637833968976397</c:v>
                </c:pt>
                <c:pt idx="19">
                  <c:v>-0.35997140052368387</c:v>
                </c:pt>
                <c:pt idx="20">
                  <c:v>-0.34579701853280953</c:v>
                </c:pt>
                <c:pt idx="21">
                  <c:v>0.47743153619697687</c:v>
                </c:pt>
                <c:pt idx="22">
                  <c:v>-0.81372997038322126</c:v>
                </c:pt>
                <c:pt idx="23">
                  <c:v>9.4816499099700718E-2</c:v>
                </c:pt>
                <c:pt idx="24">
                  <c:v>-0.14589537530051924</c:v>
                </c:pt>
                <c:pt idx="25">
                  <c:v>-0.34916948693017436</c:v>
                </c:pt>
                <c:pt idx="26">
                  <c:v>-0.16174103345599439</c:v>
                </c:pt>
                <c:pt idx="27">
                  <c:v>1.2690193697478298</c:v>
                </c:pt>
                <c:pt idx="28">
                  <c:v>0.79862745603235186</c:v>
                </c:pt>
                <c:pt idx="29">
                  <c:v>1.360819825122177</c:v>
                </c:pt>
                <c:pt idx="30">
                  <c:v>2.30723413980007</c:v>
                </c:pt>
                <c:pt idx="31">
                  <c:v>3.2586783125030352</c:v>
                </c:pt>
                <c:pt idx="32">
                  <c:v>3.3024899211780192</c:v>
                </c:pt>
              </c:numCache>
            </c:numRef>
          </c:xVal>
          <c:yVal>
            <c:numRef>
              <c:f>'Z2'!$AJ$2:$AJ$34</c:f>
              <c:numCache>
                <c:formatCode>0.000</c:formatCode>
                <c:ptCount val="33"/>
                <c:pt idx="0">
                  <c:v>-0.29423581124425047</c:v>
                </c:pt>
                <c:pt idx="1">
                  <c:v>-0.71749435669801187</c:v>
                </c:pt>
                <c:pt idx="2">
                  <c:v>-1.0663883965956351</c:v>
                </c:pt>
                <c:pt idx="3">
                  <c:v>-1.275885335720532</c:v>
                </c:pt>
                <c:pt idx="4">
                  <c:v>1.7220156208195232</c:v>
                </c:pt>
                <c:pt idx="5">
                  <c:v>-4.1026383436186517E-2</c:v>
                </c:pt>
                <c:pt idx="6">
                  <c:v>-0.59317410983581675</c:v>
                </c:pt>
                <c:pt idx="7">
                  <c:v>0.67885376965005295</c:v>
                </c:pt>
                <c:pt idx="8">
                  <c:v>0.47388665922503009</c:v>
                </c:pt>
                <c:pt idx="9">
                  <c:v>-0.65508334772074883</c:v>
                </c:pt>
                <c:pt idx="10">
                  <c:v>0.4122156086082342</c:v>
                </c:pt>
                <c:pt idx="11">
                  <c:v>0.48527615463286294</c:v>
                </c:pt>
                <c:pt idx="12">
                  <c:v>0.65120512182583512</c:v>
                </c:pt>
                <c:pt idx="13">
                  <c:v>0.2151372263498727</c:v>
                </c:pt>
                <c:pt idx="14">
                  <c:v>0.3702669531444262</c:v>
                </c:pt>
                <c:pt idx="15">
                  <c:v>0.55708943912818909</c:v>
                </c:pt>
                <c:pt idx="16">
                  <c:v>0.50142295995370412</c:v>
                </c:pt>
                <c:pt idx="17">
                  <c:v>0.6364823918803757</c:v>
                </c:pt>
                <c:pt idx="18">
                  <c:v>-1.2779582144023405</c:v>
                </c:pt>
                <c:pt idx="19">
                  <c:v>-0.55152826351142892</c:v>
                </c:pt>
                <c:pt idx="20">
                  <c:v>-1.1151487187656404</c:v>
                </c:pt>
                <c:pt idx="21">
                  <c:v>2.1185484490337285</c:v>
                </c:pt>
                <c:pt idx="22">
                  <c:v>-1.1515778492829774</c:v>
                </c:pt>
                <c:pt idx="23">
                  <c:v>1.4066176065260341</c:v>
                </c:pt>
                <c:pt idx="24">
                  <c:v>7.2198962867661393E-2</c:v>
                </c:pt>
                <c:pt idx="25">
                  <c:v>-1.757015227532631</c:v>
                </c:pt>
                <c:pt idx="26">
                  <c:v>-0.58638478011947182</c:v>
                </c:pt>
                <c:pt idx="27">
                  <c:v>1.3143853629372804</c:v>
                </c:pt>
                <c:pt idx="28">
                  <c:v>0.13375657217196357</c:v>
                </c:pt>
                <c:pt idx="29">
                  <c:v>0.7836603182551185</c:v>
                </c:pt>
                <c:pt idx="30">
                  <c:v>0.52543934535883785</c:v>
                </c:pt>
                <c:pt idx="31">
                  <c:v>-1.0011615768137851</c:v>
                </c:pt>
                <c:pt idx="32">
                  <c:v>-0.97439615068931684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7B-466A-B1B3-538425586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31600"/>
        <c:axId val="500332016"/>
      </c:scatterChart>
      <c:valAx>
        <c:axId val="50033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2016"/>
        <c:crosses val="autoZero"/>
        <c:crossBetween val="midCat"/>
      </c:valAx>
      <c:valAx>
        <c:axId val="5003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33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736600</xdr:colOff>
      <xdr:row>16</xdr:row>
      <xdr:rowOff>121920</xdr:rowOff>
    </xdr:from>
    <xdr:to>
      <xdr:col>27</xdr:col>
      <xdr:colOff>487680</xdr:colOff>
      <xdr:row>28</xdr:row>
      <xdr:rowOff>10160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8888702-3B29-4610-83D8-E0AB597633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396240</xdr:colOff>
      <xdr:row>26</xdr:row>
      <xdr:rowOff>121920</xdr:rowOff>
    </xdr:from>
    <xdr:to>
      <xdr:col>26</xdr:col>
      <xdr:colOff>213360</xdr:colOff>
      <xdr:row>27</xdr:row>
      <xdr:rowOff>223520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110EC52-A11D-4AF9-9656-C30866915031}"/>
            </a:ext>
          </a:extLst>
        </xdr:cNvPr>
        <xdr:cNvSpPr txBox="1"/>
      </xdr:nvSpPr>
      <xdr:spPr>
        <a:xfrm>
          <a:off x="14211300" y="6111240"/>
          <a:ext cx="838200" cy="330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Z1</a:t>
          </a:r>
          <a:endParaRPr kumimoji="1" lang="ja-JP" altLang="en-US" sz="1100"/>
        </a:p>
      </xdr:txBody>
    </xdr:sp>
    <xdr:clientData/>
  </xdr:twoCellAnchor>
  <xdr:twoCellAnchor>
    <xdr:from>
      <xdr:col>20</xdr:col>
      <xdr:colOff>762000</xdr:colOff>
      <xdr:row>37</xdr:row>
      <xdr:rowOff>142240</xdr:rowOff>
    </xdr:from>
    <xdr:to>
      <xdr:col>28</xdr:col>
      <xdr:colOff>335280</xdr:colOff>
      <xdr:row>52</xdr:row>
      <xdr:rowOff>137160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C1F1C62-C059-4239-A81A-0E99056A1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0</xdr:colOff>
      <xdr:row>39</xdr:row>
      <xdr:rowOff>162560</xdr:rowOff>
    </xdr:from>
    <xdr:to>
      <xdr:col>37</xdr:col>
      <xdr:colOff>274320</xdr:colOff>
      <xdr:row>54</xdr:row>
      <xdr:rowOff>35560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1FDA59A-80FB-4858-A265-E5C89A8A3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223520</xdr:colOff>
      <xdr:row>51</xdr:row>
      <xdr:rowOff>152400</xdr:rowOff>
    </xdr:from>
    <xdr:to>
      <xdr:col>36</xdr:col>
      <xdr:colOff>43039</xdr:colOff>
      <xdr:row>52</xdr:row>
      <xdr:rowOff>167126</xdr:rowOff>
    </xdr:to>
    <xdr:sp macro="" textlink="">
      <xdr:nvSpPr>
        <xdr:cNvPr id="6" name="テキスト ボックス 3">
          <a:extLst>
            <a:ext uri="{FF2B5EF4-FFF2-40B4-BE49-F238E27FC236}">
              <a16:creationId xmlns:a16="http://schemas.microsoft.com/office/drawing/2014/main" id="{3BB0214B-08DB-4A25-B946-1A79D5E5B8A5}"/>
            </a:ext>
          </a:extLst>
        </xdr:cNvPr>
        <xdr:cNvSpPr txBox="1"/>
      </xdr:nvSpPr>
      <xdr:spPr>
        <a:xfrm>
          <a:off x="20645120" y="11887200"/>
          <a:ext cx="650099" cy="243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en-US" altLang="ja-JP" sz="1100"/>
            <a:t>Z2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0.07333</cdr:x>
      <cdr:y>0.42264</cdr:y>
    </cdr:from>
    <cdr:to>
      <cdr:x>0.21527</cdr:x>
      <cdr:y>0.51572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8883011-6585-485C-917C-822F030F2211}"/>
            </a:ext>
          </a:extLst>
        </cdr:cNvPr>
        <cdr:cNvSpPr txBox="1"/>
      </cdr:nvSpPr>
      <cdr:spPr>
        <a:xfrm xmlns:a="http://schemas.openxmlformats.org/drawingml/2006/main">
          <a:off x="243998" y="1137920"/>
          <a:ext cx="472282" cy="25060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/>
            <a:t>Z2</a:t>
          </a:r>
          <a:endParaRPr kumimoji="1"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0.07333</cdr:x>
      <cdr:y>0.4327</cdr:y>
    </cdr:from>
    <cdr:to>
      <cdr:x>0.25556</cdr:x>
      <cdr:y>0.51572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8883011-6585-485C-917C-822F030F2211}"/>
            </a:ext>
          </a:extLst>
        </cdr:cNvPr>
        <cdr:cNvSpPr txBox="1"/>
      </cdr:nvSpPr>
      <cdr:spPr>
        <a:xfrm xmlns:a="http://schemas.openxmlformats.org/drawingml/2006/main">
          <a:off x="335280" y="1747520"/>
          <a:ext cx="833120" cy="3352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/>
            <a:t>Z3</a:t>
          </a:r>
        </a:p>
        <a:p xmlns:a="http://schemas.openxmlformats.org/drawingml/2006/main">
          <a:endParaRPr kumimoji="1" lang="ja-JP" altLang="en-US" sz="1100"/>
        </a:p>
      </cdr:txBody>
    </cdr:sp>
  </cdr:relSizeAnchor>
  <cdr:relSizeAnchor xmlns:cdr="http://schemas.openxmlformats.org/drawingml/2006/chartDrawing">
    <cdr:from>
      <cdr:x>0.56744</cdr:x>
      <cdr:y>0.84277</cdr:y>
    </cdr:from>
    <cdr:to>
      <cdr:x>0.75814</cdr:x>
      <cdr:y>0.92579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8883011-6585-485C-917C-822F030F2211}"/>
            </a:ext>
          </a:extLst>
        </cdr:cNvPr>
        <cdr:cNvSpPr txBox="1"/>
      </cdr:nvSpPr>
      <cdr:spPr>
        <a:xfrm xmlns:a="http://schemas.openxmlformats.org/drawingml/2006/main">
          <a:off x="2479040" y="3403600"/>
          <a:ext cx="833120" cy="3352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/>
            <a:t>Z1</a:t>
          </a:r>
          <a:endParaRPr kumimoji="1"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0.07333</cdr:x>
      <cdr:y>0.4327</cdr:y>
    </cdr:from>
    <cdr:to>
      <cdr:x>0.25556</cdr:x>
      <cdr:y>0.51572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8883011-6585-485C-917C-822F030F2211}"/>
            </a:ext>
          </a:extLst>
        </cdr:cNvPr>
        <cdr:cNvSpPr txBox="1"/>
      </cdr:nvSpPr>
      <cdr:spPr>
        <a:xfrm xmlns:a="http://schemas.openxmlformats.org/drawingml/2006/main">
          <a:off x="335280" y="1747520"/>
          <a:ext cx="833120" cy="3352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100"/>
            <a:t>Z3</a:t>
          </a:r>
          <a:endParaRPr kumimoji="1"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0A597-1AA1-4D00-A16A-CFA80ADBE03B}">
  <sheetPr codeName="Sheet1"/>
  <dimension ref="A1:Q38"/>
  <sheetViews>
    <sheetView zoomScale="76" zoomScaleNormal="76" workbookViewId="0">
      <selection activeCell="H39" sqref="H39"/>
    </sheetView>
  </sheetViews>
  <sheetFormatPr defaultRowHeight="18" x14ac:dyDescent="0.45"/>
  <cols>
    <col min="1" max="1" width="8.3984375" customWidth="1"/>
    <col min="2" max="2" width="10.3984375" customWidth="1"/>
    <col min="3" max="3" width="16.3984375" customWidth="1"/>
    <col min="4" max="4" width="11" customWidth="1"/>
    <col min="5" max="5" width="11.796875" customWidth="1"/>
    <col min="6" max="6" width="10.796875" customWidth="1"/>
    <col min="7" max="7" width="8.5" customWidth="1"/>
    <col min="8" max="8" width="11.3984375" customWidth="1"/>
    <col min="11" max="11" width="9.296875" customWidth="1"/>
    <col min="12" max="12" width="9.59765625" customWidth="1"/>
    <col min="13" max="13" width="10.296875" customWidth="1"/>
    <col min="14" max="14" width="8.69921875" customWidth="1"/>
    <col min="18" max="18" width="9.59765625" customWidth="1"/>
    <col min="19" max="19" width="14.8984375" bestFit="1" customWidth="1"/>
    <col min="22" max="22" width="8.796875" customWidth="1"/>
  </cols>
  <sheetData>
    <row r="1" spans="1:17" ht="58.2" customHeight="1" x14ac:dyDescent="0.45">
      <c r="A1" s="27" t="s">
        <v>0</v>
      </c>
      <c r="B1" s="31" t="s">
        <v>55</v>
      </c>
      <c r="C1" s="31" t="s">
        <v>52</v>
      </c>
      <c r="D1" s="31" t="s">
        <v>49</v>
      </c>
      <c r="E1" s="31" t="s">
        <v>50</v>
      </c>
      <c r="F1" s="31" t="s">
        <v>54</v>
      </c>
      <c r="G1" s="31" t="s">
        <v>53</v>
      </c>
      <c r="H1" s="31" t="s">
        <v>51</v>
      </c>
      <c r="I1" s="2"/>
      <c r="J1" s="27" t="s">
        <v>0</v>
      </c>
      <c r="K1" s="26" t="s">
        <v>34</v>
      </c>
      <c r="L1" s="26" t="s">
        <v>35</v>
      </c>
      <c r="M1" s="26" t="s">
        <v>36</v>
      </c>
      <c r="N1" s="26" t="s">
        <v>37</v>
      </c>
      <c r="O1" s="26" t="s">
        <v>38</v>
      </c>
      <c r="P1" s="26" t="s">
        <v>39</v>
      </c>
      <c r="Q1" s="26" t="s">
        <v>40</v>
      </c>
    </row>
    <row r="2" spans="1:17" x14ac:dyDescent="0.45">
      <c r="A2" s="13">
        <v>1</v>
      </c>
      <c r="B2" s="13">
        <v>1</v>
      </c>
      <c r="C2" s="13">
        <v>0.25</v>
      </c>
      <c r="D2" s="13">
        <v>6.7</v>
      </c>
      <c r="E2" s="13">
        <v>1200</v>
      </c>
      <c r="F2" s="13">
        <v>4.9800000000000004</v>
      </c>
      <c r="G2" s="13">
        <v>138</v>
      </c>
      <c r="H2" s="13">
        <v>2.88</v>
      </c>
      <c r="J2" s="15">
        <v>1</v>
      </c>
      <c r="K2" s="12">
        <f>STANDARDIZE(B2,$B$35,$B$36)</f>
        <v>-1.257941804066302</v>
      </c>
      <c r="L2" s="12">
        <f>STANDARDIZE(C2,$C$35,$C$36)</f>
        <v>-1.767919999757098</v>
      </c>
      <c r="M2" s="12">
        <f>STANDARDIZE(D2,$D$35,$D$36)</f>
        <v>-1.1470483168916297</v>
      </c>
      <c r="N2" s="12">
        <f>STANDARDIZE(E2,$E$35,$E$36)</f>
        <v>-0.56157644441095278</v>
      </c>
      <c r="O2" s="12">
        <f>STANDARDIZE(F2,$F$35,$F$36)</f>
        <v>3.4723691865976072</v>
      </c>
      <c r="P2" s="12">
        <f>STANDARDIZE(G2,$G$35,$G$36)</f>
        <v>2.5870668677495847</v>
      </c>
      <c r="Q2" s="12">
        <f>STANDARDIZE(H2,$H$35,$H$36)</f>
        <v>2.9334154581690739</v>
      </c>
    </row>
    <row r="3" spans="1:17" x14ac:dyDescent="0.45">
      <c r="A3" s="13">
        <v>2</v>
      </c>
      <c r="B3" s="13">
        <v>1</v>
      </c>
      <c r="C3" s="13">
        <v>0.25</v>
      </c>
      <c r="D3" s="13">
        <v>6.7</v>
      </c>
      <c r="E3" s="13">
        <v>1395</v>
      </c>
      <c r="F3" s="13">
        <v>1.64</v>
      </c>
      <c r="G3" s="13">
        <v>68</v>
      </c>
      <c r="H3" s="13">
        <v>0.94</v>
      </c>
      <c r="J3" s="15">
        <v>2</v>
      </c>
      <c r="K3" s="12">
        <f t="shared" ref="K3:K34" si="0">STANDARDIZE(B3,$B$35,$B$36)</f>
        <v>-1.257941804066302</v>
      </c>
      <c r="L3" s="12">
        <f t="shared" ref="L3:L34" si="1">STANDARDIZE(C3,$C$35,$C$36)</f>
        <v>-1.767919999757098</v>
      </c>
      <c r="M3" s="12">
        <f t="shared" ref="M3:M34" si="2">STANDARDIZE(D3,$D$35,$D$36)</f>
        <v>-1.1470483168916297</v>
      </c>
      <c r="N3" s="12">
        <f t="shared" ref="N3:N34" si="3">STANDARDIZE(E3,$E$35,$E$36)</f>
        <v>0.53682611479405606</v>
      </c>
      <c r="O3" s="12">
        <f t="shared" ref="O3:O34" si="4">STANDARDIZE(F3,$F$35,$F$36)</f>
        <v>0.40934772403827741</v>
      </c>
      <c r="P3" s="12">
        <f t="shared" ref="P3:P34" si="5">STANDARDIZE(G3,$G$35,$G$36)</f>
        <v>0.63216844952860307</v>
      </c>
      <c r="Q3" s="12">
        <f t="shared" ref="Q3:Q34" si="6">STANDARDIZE(H3,$H$35,$H$36)</f>
        <v>-0.13978702975368837</v>
      </c>
    </row>
    <row r="4" spans="1:17" x14ac:dyDescent="0.45">
      <c r="A4" s="13">
        <v>3</v>
      </c>
      <c r="B4" s="13">
        <v>1</v>
      </c>
      <c r="C4" s="13">
        <v>0.25</v>
      </c>
      <c r="D4" s="13">
        <v>7</v>
      </c>
      <c r="E4" s="13">
        <v>1200</v>
      </c>
      <c r="F4" s="13">
        <v>3</v>
      </c>
      <c r="G4" s="13">
        <v>125</v>
      </c>
      <c r="H4" s="13">
        <v>1.74</v>
      </c>
      <c r="J4" s="15">
        <v>3</v>
      </c>
      <c r="K4" s="12">
        <f t="shared" si="0"/>
        <v>-1.257941804066302</v>
      </c>
      <c r="L4" s="12">
        <f t="shared" si="1"/>
        <v>-1.767919999757098</v>
      </c>
      <c r="M4" s="12">
        <f t="shared" si="2"/>
        <v>-1.0471733974789019</v>
      </c>
      <c r="N4" s="12">
        <f t="shared" si="3"/>
        <v>-0.56157644441095278</v>
      </c>
      <c r="O4" s="12">
        <f t="shared" si="4"/>
        <v>1.6565660441223158</v>
      </c>
      <c r="P4" s="12">
        <f t="shared" si="5"/>
        <v>2.2240143043656881</v>
      </c>
      <c r="Q4" s="12">
        <f t="shared" si="6"/>
        <v>1.1275129652660076</v>
      </c>
    </row>
    <row r="5" spans="1:17" x14ac:dyDescent="0.45">
      <c r="A5" s="13">
        <v>4</v>
      </c>
      <c r="B5" s="13">
        <v>1</v>
      </c>
      <c r="C5" s="13">
        <v>0.25</v>
      </c>
      <c r="D5" s="13">
        <v>7</v>
      </c>
      <c r="E5" s="13">
        <v>1200</v>
      </c>
      <c r="F5" s="13">
        <v>4.01</v>
      </c>
      <c r="G5" s="13">
        <v>152</v>
      </c>
      <c r="H5" s="13">
        <v>1.58</v>
      </c>
      <c r="J5" s="15">
        <v>4</v>
      </c>
      <c r="K5" s="12">
        <f t="shared" si="0"/>
        <v>-1.257941804066302</v>
      </c>
      <c r="L5" s="12">
        <f t="shared" si="1"/>
        <v>-1.767919999757098</v>
      </c>
      <c r="M5" s="12">
        <f t="shared" si="2"/>
        <v>-1.0471733974789019</v>
      </c>
      <c r="N5" s="12">
        <f t="shared" si="3"/>
        <v>-0.56157644441095278</v>
      </c>
      <c r="O5" s="12">
        <f t="shared" si="4"/>
        <v>2.5828090612435499</v>
      </c>
      <c r="P5" s="12">
        <f t="shared" si="5"/>
        <v>2.9780465513937808</v>
      </c>
      <c r="Q5" s="12">
        <f t="shared" si="6"/>
        <v>0.87405296626206852</v>
      </c>
    </row>
    <row r="6" spans="1:17" x14ac:dyDescent="0.45">
      <c r="A6" s="13">
        <v>5</v>
      </c>
      <c r="B6" s="13">
        <v>1.5</v>
      </c>
      <c r="C6" s="13">
        <v>0.35</v>
      </c>
      <c r="D6" s="13">
        <v>5.4</v>
      </c>
      <c r="E6" s="13">
        <v>1395</v>
      </c>
      <c r="F6" s="13">
        <v>3.26</v>
      </c>
      <c r="G6" s="13">
        <v>91</v>
      </c>
      <c r="H6" s="13">
        <v>2.5299999999999998</v>
      </c>
      <c r="J6" s="15">
        <v>5</v>
      </c>
      <c r="K6" s="12">
        <f t="shared" si="0"/>
        <v>-0.83862786937753464</v>
      </c>
      <c r="L6" s="12">
        <f t="shared" si="1"/>
        <v>0.27914526311953997</v>
      </c>
      <c r="M6" s="12">
        <f t="shared" si="2"/>
        <v>-1.5798396343467827</v>
      </c>
      <c r="N6" s="12">
        <f t="shared" si="3"/>
        <v>0.53682611479405606</v>
      </c>
      <c r="O6" s="12">
        <f t="shared" si="4"/>
        <v>1.8950048406089699</v>
      </c>
      <c r="P6" s="12">
        <f t="shared" si="5"/>
        <v>1.2744922155154972</v>
      </c>
      <c r="Q6" s="12">
        <f t="shared" si="6"/>
        <v>2.3789717103479568</v>
      </c>
    </row>
    <row r="7" spans="1:17" x14ac:dyDescent="0.45">
      <c r="A7" s="13">
        <v>6</v>
      </c>
      <c r="B7" s="13">
        <v>1.5</v>
      </c>
      <c r="C7" s="13">
        <v>0.3</v>
      </c>
      <c r="D7" s="13">
        <v>8.3000000000000007</v>
      </c>
      <c r="E7" s="13">
        <v>1395</v>
      </c>
      <c r="F7" s="13">
        <v>1.28</v>
      </c>
      <c r="G7" s="13">
        <v>53</v>
      </c>
      <c r="H7" s="13">
        <v>1.1000000000000001</v>
      </c>
      <c r="J7" s="15">
        <v>6</v>
      </c>
      <c r="K7" s="12">
        <f t="shared" si="0"/>
        <v>-0.83862786937753464</v>
      </c>
      <c r="L7" s="12">
        <f t="shared" si="1"/>
        <v>-0.74438736831877894</v>
      </c>
      <c r="M7" s="12">
        <f t="shared" si="2"/>
        <v>-0.6143820800237485</v>
      </c>
      <c r="N7" s="12">
        <f t="shared" si="3"/>
        <v>0.53682611479405606</v>
      </c>
      <c r="O7" s="12">
        <f t="shared" si="4"/>
        <v>7.9201698133679152E-2</v>
      </c>
      <c r="P7" s="12">
        <f t="shared" si="5"/>
        <v>0.21326164562410702</v>
      </c>
      <c r="Q7" s="12">
        <f t="shared" si="6"/>
        <v>0.11367296925025104</v>
      </c>
    </row>
    <row r="8" spans="1:17" x14ac:dyDescent="0.45">
      <c r="A8" s="13">
        <v>7</v>
      </c>
      <c r="B8" s="13">
        <v>2</v>
      </c>
      <c r="C8" s="13">
        <v>0.3</v>
      </c>
      <c r="D8" s="13">
        <v>11.2</v>
      </c>
      <c r="E8" s="13">
        <v>1395</v>
      </c>
      <c r="F8" s="13">
        <v>0.42</v>
      </c>
      <c r="G8" s="13">
        <v>9</v>
      </c>
      <c r="H8" s="13">
        <v>0.375</v>
      </c>
      <c r="J8" s="15">
        <v>7</v>
      </c>
      <c r="K8" s="12">
        <f t="shared" si="0"/>
        <v>-0.41931393468876732</v>
      </c>
      <c r="L8" s="12">
        <f t="shared" si="1"/>
        <v>-0.74438736831877894</v>
      </c>
      <c r="M8" s="12">
        <f t="shared" si="2"/>
        <v>0.35107547429928521</v>
      </c>
      <c r="N8" s="12">
        <f t="shared" si="3"/>
        <v>0.53682611479405606</v>
      </c>
      <c r="O8" s="12">
        <f t="shared" si="4"/>
        <v>-0.70948047486063925</v>
      </c>
      <c r="P8" s="12">
        <f t="shared" si="5"/>
        <v>-1.0155316458290815</v>
      </c>
      <c r="Q8" s="12">
        <f t="shared" si="6"/>
        <v>-1.0348176512363485</v>
      </c>
    </row>
    <row r="9" spans="1:17" x14ac:dyDescent="0.45">
      <c r="A9" s="13">
        <v>8</v>
      </c>
      <c r="B9" s="13">
        <v>2</v>
      </c>
      <c r="C9" s="13">
        <v>0.35</v>
      </c>
      <c r="D9" s="13">
        <v>8.3000000000000007</v>
      </c>
      <c r="E9" s="13">
        <v>1395</v>
      </c>
      <c r="F9" s="13">
        <v>0.99</v>
      </c>
      <c r="G9" s="13">
        <v>22</v>
      </c>
      <c r="H9" s="13">
        <v>0.91700000000000004</v>
      </c>
      <c r="J9" s="15">
        <v>8</v>
      </c>
      <c r="K9" s="12">
        <f t="shared" si="0"/>
        <v>-0.41931393468876732</v>
      </c>
      <c r="L9" s="12">
        <f t="shared" si="1"/>
        <v>0.27914526311953997</v>
      </c>
      <c r="M9" s="12">
        <f t="shared" si="2"/>
        <v>-0.6143820800237485</v>
      </c>
      <c r="N9" s="12">
        <f t="shared" si="3"/>
        <v>0.53682611479405606</v>
      </c>
      <c r="O9" s="12">
        <f t="shared" si="4"/>
        <v>-0.18674926717835844</v>
      </c>
      <c r="P9" s="12">
        <f t="shared" si="5"/>
        <v>-0.65247908244518493</v>
      </c>
      <c r="Q9" s="12">
        <f t="shared" si="6"/>
        <v>-0.17622190461050447</v>
      </c>
    </row>
    <row r="10" spans="1:17" x14ac:dyDescent="0.45">
      <c r="A10" s="13">
        <v>9</v>
      </c>
      <c r="B10" s="13">
        <v>2</v>
      </c>
      <c r="C10" s="13">
        <v>0.35</v>
      </c>
      <c r="D10" s="13">
        <v>8.1</v>
      </c>
      <c r="E10" s="13">
        <v>1395</v>
      </c>
      <c r="F10" s="13">
        <v>0.67</v>
      </c>
      <c r="G10" s="13">
        <v>12</v>
      </c>
      <c r="H10" s="13">
        <v>0.5</v>
      </c>
      <c r="J10" s="15">
        <v>9</v>
      </c>
      <c r="K10" s="12">
        <f t="shared" si="0"/>
        <v>-0.41931393468876732</v>
      </c>
      <c r="L10" s="12">
        <f t="shared" si="1"/>
        <v>0.27914526311953997</v>
      </c>
      <c r="M10" s="12">
        <f t="shared" si="2"/>
        <v>-0.68096535963223392</v>
      </c>
      <c r="N10" s="12">
        <f t="shared" si="3"/>
        <v>0.53682611479405606</v>
      </c>
      <c r="O10" s="12">
        <f t="shared" si="4"/>
        <v>-0.48021240131577914</v>
      </c>
      <c r="P10" s="12">
        <f t="shared" si="5"/>
        <v>-0.93175028504818225</v>
      </c>
      <c r="Q10" s="12">
        <f t="shared" si="6"/>
        <v>-0.836802027014521</v>
      </c>
    </row>
    <row r="11" spans="1:17" x14ac:dyDescent="0.45">
      <c r="A11" s="13">
        <v>10</v>
      </c>
      <c r="B11" s="13">
        <v>2</v>
      </c>
      <c r="C11" s="13">
        <v>0.3</v>
      </c>
      <c r="D11" s="13">
        <v>11</v>
      </c>
      <c r="E11" s="13">
        <v>1395</v>
      </c>
      <c r="F11" s="13">
        <v>0.33</v>
      </c>
      <c r="G11" s="13">
        <v>9</v>
      </c>
      <c r="H11" s="13">
        <v>0.25</v>
      </c>
      <c r="J11" s="15">
        <v>10</v>
      </c>
      <c r="K11" s="12">
        <f t="shared" si="0"/>
        <v>-0.41931393468876732</v>
      </c>
      <c r="L11" s="12">
        <f t="shared" si="1"/>
        <v>-0.74438736831877894</v>
      </c>
      <c r="M11" s="12">
        <f t="shared" si="2"/>
        <v>0.28449219469080034</v>
      </c>
      <c r="N11" s="12">
        <f t="shared" si="3"/>
        <v>0.53682611479405606</v>
      </c>
      <c r="O11" s="12">
        <f t="shared" si="4"/>
        <v>-0.79201698133678866</v>
      </c>
      <c r="P11" s="12">
        <f t="shared" si="5"/>
        <v>-1.0155316458290815</v>
      </c>
      <c r="Q11" s="12">
        <f t="shared" si="6"/>
        <v>-1.2328332754581759</v>
      </c>
    </row>
    <row r="12" spans="1:17" x14ac:dyDescent="0.45">
      <c r="A12" s="13">
        <v>11</v>
      </c>
      <c r="B12" s="13">
        <v>2</v>
      </c>
      <c r="C12" s="13">
        <v>0.35</v>
      </c>
      <c r="D12" s="13">
        <v>8.1</v>
      </c>
      <c r="E12" s="13">
        <v>1395</v>
      </c>
      <c r="F12" s="13">
        <v>0.56000000000000005</v>
      </c>
      <c r="G12" s="13">
        <v>16</v>
      </c>
      <c r="H12" s="13">
        <v>0.44400000000000001</v>
      </c>
      <c r="J12" s="15">
        <v>11</v>
      </c>
      <c r="K12" s="12">
        <f t="shared" si="0"/>
        <v>-0.41931393468876732</v>
      </c>
      <c r="L12" s="12">
        <f t="shared" si="1"/>
        <v>0.27914526311953997</v>
      </c>
      <c r="M12" s="12">
        <f t="shared" si="2"/>
        <v>-0.68096535963223392</v>
      </c>
      <c r="N12" s="12">
        <f t="shared" si="3"/>
        <v>0.53682611479405606</v>
      </c>
      <c r="O12" s="12">
        <f t="shared" si="4"/>
        <v>-0.58109035367551753</v>
      </c>
      <c r="P12" s="12">
        <f t="shared" si="5"/>
        <v>-0.82004180400698334</v>
      </c>
      <c r="Q12" s="12">
        <f t="shared" si="6"/>
        <v>-0.92551302666589974</v>
      </c>
    </row>
    <row r="13" spans="1:17" x14ac:dyDescent="0.45">
      <c r="A13" s="13">
        <v>12</v>
      </c>
      <c r="B13" s="13">
        <v>2</v>
      </c>
      <c r="C13" s="13">
        <v>0.35</v>
      </c>
      <c r="D13" s="13">
        <v>8.1999999999999993</v>
      </c>
      <c r="E13" s="13">
        <v>1395</v>
      </c>
      <c r="F13" s="13">
        <v>0.79</v>
      </c>
      <c r="G13" s="13">
        <v>22</v>
      </c>
      <c r="H13" s="13">
        <v>0.61099999999999999</v>
      </c>
      <c r="J13" s="15">
        <v>12</v>
      </c>
      <c r="K13" s="12">
        <f t="shared" si="0"/>
        <v>-0.41931393468876732</v>
      </c>
      <c r="L13" s="12">
        <f t="shared" si="1"/>
        <v>0.27914526311953997</v>
      </c>
      <c r="M13" s="12">
        <f t="shared" si="2"/>
        <v>-0.64767371982799149</v>
      </c>
      <c r="N13" s="12">
        <f t="shared" si="3"/>
        <v>0.53682611479405606</v>
      </c>
      <c r="O13" s="12">
        <f t="shared" si="4"/>
        <v>-0.37016372601424635</v>
      </c>
      <c r="P13" s="12">
        <f t="shared" si="5"/>
        <v>-0.65247908244518493</v>
      </c>
      <c r="Q13" s="12">
        <f t="shared" si="6"/>
        <v>-0.66096415270553821</v>
      </c>
    </row>
    <row r="14" spans="1:17" x14ac:dyDescent="0.45">
      <c r="A14" s="13">
        <v>13</v>
      </c>
      <c r="B14" s="13">
        <v>2</v>
      </c>
      <c r="C14" s="13">
        <v>0.35</v>
      </c>
      <c r="D14" s="13">
        <v>8.1999999999999993</v>
      </c>
      <c r="E14" s="13">
        <v>1395</v>
      </c>
      <c r="F14" s="13">
        <v>1.21</v>
      </c>
      <c r="G14" s="13">
        <v>34</v>
      </c>
      <c r="H14" s="13">
        <v>0.94399999999999995</v>
      </c>
      <c r="J14" s="15">
        <v>13</v>
      </c>
      <c r="K14" s="12">
        <f t="shared" si="0"/>
        <v>-0.41931393468876732</v>
      </c>
      <c r="L14" s="12">
        <f t="shared" si="1"/>
        <v>0.27914526311953997</v>
      </c>
      <c r="M14" s="12">
        <f t="shared" si="2"/>
        <v>-0.64767371982799149</v>
      </c>
      <c r="N14" s="12">
        <f t="shared" si="3"/>
        <v>0.53682611479405606</v>
      </c>
      <c r="O14" s="12">
        <f t="shared" si="4"/>
        <v>1.5006637541118306E-2</v>
      </c>
      <c r="P14" s="12">
        <f t="shared" si="5"/>
        <v>-0.31735363932158805</v>
      </c>
      <c r="Q14" s="12">
        <f t="shared" si="6"/>
        <v>-0.13345052977858987</v>
      </c>
    </row>
    <row r="15" spans="1:17" x14ac:dyDescent="0.45">
      <c r="A15" s="13">
        <v>14</v>
      </c>
      <c r="B15" s="13">
        <v>2</v>
      </c>
      <c r="C15" s="13">
        <v>0.3</v>
      </c>
      <c r="D15" s="19">
        <v>8.4</v>
      </c>
      <c r="E15" s="13">
        <v>1395</v>
      </c>
      <c r="F15" s="13">
        <v>1.26</v>
      </c>
      <c r="G15" s="13">
        <v>53</v>
      </c>
      <c r="H15" s="13">
        <v>1.47</v>
      </c>
      <c r="J15" s="15">
        <v>14</v>
      </c>
      <c r="K15" s="12">
        <f t="shared" si="0"/>
        <v>-0.41931393468876732</v>
      </c>
      <c r="L15" s="12">
        <f t="shared" si="1"/>
        <v>-0.74438736831877894</v>
      </c>
      <c r="M15" s="12">
        <f t="shared" si="2"/>
        <v>-0.58109044021950607</v>
      </c>
      <c r="N15" s="12">
        <f t="shared" si="3"/>
        <v>0.53682611479405606</v>
      </c>
      <c r="O15" s="12">
        <f t="shared" si="4"/>
        <v>6.0860252250090341E-2</v>
      </c>
      <c r="P15" s="12">
        <f t="shared" si="5"/>
        <v>0.21326164562410702</v>
      </c>
      <c r="Q15" s="12">
        <f t="shared" si="6"/>
        <v>0.6997992169468602</v>
      </c>
    </row>
    <row r="16" spans="1:17" x14ac:dyDescent="0.45">
      <c r="A16" s="13">
        <v>15</v>
      </c>
      <c r="B16" s="13">
        <v>2</v>
      </c>
      <c r="C16" s="13">
        <v>0.35</v>
      </c>
      <c r="D16" s="13">
        <v>8.3000000000000007</v>
      </c>
      <c r="E16" s="13">
        <v>1395</v>
      </c>
      <c r="F16" s="13">
        <v>0.35</v>
      </c>
      <c r="G16" s="13">
        <v>15</v>
      </c>
      <c r="H16" s="13">
        <v>0.41699999999999998</v>
      </c>
      <c r="J16" s="15">
        <v>15</v>
      </c>
      <c r="K16" s="12">
        <f t="shared" si="0"/>
        <v>-0.41931393468876732</v>
      </c>
      <c r="L16" s="12">
        <f t="shared" si="1"/>
        <v>0.27914526311953997</v>
      </c>
      <c r="M16" s="12">
        <f t="shared" si="2"/>
        <v>-0.6143820800237485</v>
      </c>
      <c r="N16" s="12">
        <f t="shared" si="3"/>
        <v>0.53682611479405606</v>
      </c>
      <c r="O16" s="12">
        <f t="shared" si="4"/>
        <v>-0.7736755354532</v>
      </c>
      <c r="P16" s="12">
        <f t="shared" si="5"/>
        <v>-0.8479689242672831</v>
      </c>
      <c r="Q16" s="12">
        <f t="shared" si="6"/>
        <v>-0.96828440149781436</v>
      </c>
    </row>
    <row r="17" spans="1:17" x14ac:dyDescent="0.45">
      <c r="A17" s="13">
        <v>16</v>
      </c>
      <c r="B17" s="13">
        <v>2</v>
      </c>
      <c r="C17" s="13">
        <v>0.35</v>
      </c>
      <c r="D17" s="13">
        <v>8.4</v>
      </c>
      <c r="E17" s="13">
        <v>1395</v>
      </c>
      <c r="F17" s="13">
        <v>1.18</v>
      </c>
      <c r="G17" s="13">
        <v>44</v>
      </c>
      <c r="H17" s="13">
        <v>0.91700000000000004</v>
      </c>
      <c r="J17" s="15">
        <v>16</v>
      </c>
      <c r="K17" s="12">
        <f t="shared" si="0"/>
        <v>-0.41931393468876732</v>
      </c>
      <c r="L17" s="12">
        <f t="shared" si="1"/>
        <v>0.27914526311953997</v>
      </c>
      <c r="M17" s="12">
        <f t="shared" si="2"/>
        <v>-0.58109044021950607</v>
      </c>
      <c r="N17" s="12">
        <f t="shared" si="3"/>
        <v>0.53682611479405606</v>
      </c>
      <c r="O17" s="12">
        <f t="shared" si="4"/>
        <v>-1.2505531284264916E-2</v>
      </c>
      <c r="P17" s="12">
        <f t="shared" si="5"/>
        <v>-3.8082436718590643E-2</v>
      </c>
      <c r="Q17" s="12">
        <f t="shared" si="6"/>
        <v>-0.17622190461050447</v>
      </c>
    </row>
    <row r="18" spans="1:17" x14ac:dyDescent="0.45">
      <c r="A18" s="13">
        <v>17</v>
      </c>
      <c r="B18" s="13">
        <v>2</v>
      </c>
      <c r="C18" s="13">
        <v>0.35</v>
      </c>
      <c r="D18" s="13">
        <v>8.5</v>
      </c>
      <c r="E18" s="13">
        <v>1395</v>
      </c>
      <c r="F18" s="13">
        <v>1.06</v>
      </c>
      <c r="G18" s="13">
        <v>39</v>
      </c>
      <c r="H18" s="13">
        <v>0.81299999999999994</v>
      </c>
      <c r="J18" s="15">
        <v>17</v>
      </c>
      <c r="K18" s="12">
        <f t="shared" si="0"/>
        <v>-0.41931393468876732</v>
      </c>
      <c r="L18" s="12">
        <f t="shared" si="1"/>
        <v>0.27914526311953997</v>
      </c>
      <c r="M18" s="12">
        <f t="shared" si="2"/>
        <v>-0.54779880041526363</v>
      </c>
      <c r="N18" s="12">
        <f t="shared" si="3"/>
        <v>0.53682611479405606</v>
      </c>
      <c r="O18" s="12">
        <f t="shared" si="4"/>
        <v>-0.12255420658579759</v>
      </c>
      <c r="P18" s="12">
        <f t="shared" si="5"/>
        <v>-0.17771803802008934</v>
      </c>
      <c r="Q18" s="12">
        <f t="shared" si="6"/>
        <v>-0.34097090396306506</v>
      </c>
    </row>
    <row r="19" spans="1:17" x14ac:dyDescent="0.45">
      <c r="A19" s="13">
        <v>18</v>
      </c>
      <c r="B19" s="13">
        <v>2</v>
      </c>
      <c r="C19" s="13">
        <v>0.35</v>
      </c>
      <c r="D19" s="13">
        <v>8.4</v>
      </c>
      <c r="E19" s="13">
        <v>1395</v>
      </c>
      <c r="F19" s="13">
        <v>1.44</v>
      </c>
      <c r="G19" s="13">
        <v>53</v>
      </c>
      <c r="H19" s="13">
        <v>1.1000000000000001</v>
      </c>
      <c r="J19" s="15">
        <v>18</v>
      </c>
      <c r="K19" s="12">
        <f t="shared" si="0"/>
        <v>-0.41931393468876732</v>
      </c>
      <c r="L19" s="12">
        <f t="shared" si="1"/>
        <v>0.27914526311953997</v>
      </c>
      <c r="M19" s="12">
        <f t="shared" si="2"/>
        <v>-0.58109044021950607</v>
      </c>
      <c r="N19" s="12">
        <f t="shared" si="3"/>
        <v>0.53682611479405606</v>
      </c>
      <c r="O19" s="12">
        <f t="shared" si="4"/>
        <v>0.22593326520238946</v>
      </c>
      <c r="P19" s="12">
        <f t="shared" si="5"/>
        <v>0.21326164562410702</v>
      </c>
      <c r="Q19" s="12">
        <f t="shared" si="6"/>
        <v>0.11367296925025104</v>
      </c>
    </row>
    <row r="20" spans="1:17" x14ac:dyDescent="0.45">
      <c r="A20" s="13">
        <v>19</v>
      </c>
      <c r="B20" s="13">
        <v>2</v>
      </c>
      <c r="C20" s="13">
        <v>0.3</v>
      </c>
      <c r="D20" s="13">
        <v>11.6</v>
      </c>
      <c r="E20" s="13">
        <v>1200</v>
      </c>
      <c r="F20" s="13">
        <v>0.62</v>
      </c>
      <c r="G20" s="13">
        <v>34</v>
      </c>
      <c r="H20" s="13">
        <v>0.47199999999999998</v>
      </c>
      <c r="J20" s="15">
        <v>19</v>
      </c>
      <c r="K20" s="12">
        <f t="shared" si="0"/>
        <v>-0.41931393468876732</v>
      </c>
      <c r="L20" s="12">
        <f t="shared" si="1"/>
        <v>-0.74438736831877894</v>
      </c>
      <c r="M20" s="12">
        <f t="shared" si="2"/>
        <v>0.48424203351625555</v>
      </c>
      <c r="N20" s="12">
        <f t="shared" si="3"/>
        <v>-0.56157644441095278</v>
      </c>
      <c r="O20" s="12">
        <f t="shared" si="4"/>
        <v>-0.52606601602475123</v>
      </c>
      <c r="P20" s="12">
        <f t="shared" si="5"/>
        <v>-0.31735363932158805</v>
      </c>
      <c r="Q20" s="12">
        <f t="shared" si="6"/>
        <v>-0.88115752684021043</v>
      </c>
    </row>
    <row r="21" spans="1:17" x14ac:dyDescent="0.45">
      <c r="A21" s="13">
        <v>20</v>
      </c>
      <c r="B21" s="13">
        <v>2</v>
      </c>
      <c r="C21" s="13">
        <v>0.3</v>
      </c>
      <c r="D21" s="13">
        <v>11.8</v>
      </c>
      <c r="E21" s="13">
        <v>1395</v>
      </c>
      <c r="F21" s="13">
        <v>1.33</v>
      </c>
      <c r="G21" s="13">
        <v>74</v>
      </c>
      <c r="H21" s="13">
        <v>1.03</v>
      </c>
      <c r="J21" s="15">
        <v>20</v>
      </c>
      <c r="K21" s="12">
        <f t="shared" si="0"/>
        <v>-0.41931393468876732</v>
      </c>
      <c r="L21" s="12">
        <f t="shared" si="1"/>
        <v>-0.74438736831877894</v>
      </c>
      <c r="M21" s="12">
        <f t="shared" si="2"/>
        <v>0.55082531312474103</v>
      </c>
      <c r="N21" s="12">
        <f t="shared" si="3"/>
        <v>0.53682611479405606</v>
      </c>
      <c r="O21" s="12">
        <f t="shared" si="4"/>
        <v>0.1250553128426512</v>
      </c>
      <c r="P21" s="12">
        <f t="shared" si="5"/>
        <v>0.79973117109040148</v>
      </c>
      <c r="Q21" s="12">
        <f t="shared" si="6"/>
        <v>2.7842196860275573E-3</v>
      </c>
    </row>
    <row r="22" spans="1:17" x14ac:dyDescent="0.45">
      <c r="A22" s="13">
        <v>21</v>
      </c>
      <c r="B22" s="13">
        <v>2</v>
      </c>
      <c r="C22" s="13">
        <v>0.3</v>
      </c>
      <c r="D22" s="13">
        <v>10.7</v>
      </c>
      <c r="E22" s="13">
        <v>1200</v>
      </c>
      <c r="F22" s="13">
        <v>0.88</v>
      </c>
      <c r="G22" s="13">
        <v>49</v>
      </c>
      <c r="H22" s="13">
        <v>0.68100000000000005</v>
      </c>
      <c r="J22" s="15">
        <v>21</v>
      </c>
      <c r="K22" s="12">
        <f t="shared" si="0"/>
        <v>-0.41931393468876732</v>
      </c>
      <c r="L22" s="12">
        <f t="shared" si="1"/>
        <v>-0.74438736831877894</v>
      </c>
      <c r="M22" s="12">
        <f t="shared" si="2"/>
        <v>0.1846172752780724</v>
      </c>
      <c r="N22" s="12">
        <f t="shared" si="3"/>
        <v>-0.56157644441095278</v>
      </c>
      <c r="O22" s="12">
        <f t="shared" si="4"/>
        <v>-0.28762721953809683</v>
      </c>
      <c r="P22" s="12">
        <f t="shared" si="5"/>
        <v>0.10155316458290806</v>
      </c>
      <c r="Q22" s="12">
        <f t="shared" si="6"/>
        <v>-0.55007540314131476</v>
      </c>
    </row>
    <row r="23" spans="1:17" x14ac:dyDescent="0.45">
      <c r="A23" s="13">
        <v>22</v>
      </c>
      <c r="B23" s="13">
        <v>2.5</v>
      </c>
      <c r="C23" s="13">
        <v>0.4</v>
      </c>
      <c r="D23" s="13">
        <v>7.8</v>
      </c>
      <c r="E23" s="13">
        <v>1395</v>
      </c>
      <c r="F23" s="13">
        <v>1.41</v>
      </c>
      <c r="G23" s="13">
        <v>24</v>
      </c>
      <c r="H23" s="13">
        <v>2</v>
      </c>
      <c r="J23" s="15">
        <v>22</v>
      </c>
      <c r="K23" s="12">
        <f t="shared" si="0"/>
        <v>0</v>
      </c>
      <c r="L23" s="12">
        <f t="shared" si="1"/>
        <v>1.3026778945578601</v>
      </c>
      <c r="M23" s="12">
        <f t="shared" si="2"/>
        <v>-0.78084027904496156</v>
      </c>
      <c r="N23" s="12">
        <f t="shared" si="3"/>
        <v>0.53682611479405606</v>
      </c>
      <c r="O23" s="12">
        <f t="shared" si="4"/>
        <v>0.19842109637700625</v>
      </c>
      <c r="P23" s="12">
        <f t="shared" si="5"/>
        <v>-0.59662484192458543</v>
      </c>
      <c r="Q23" s="12">
        <f t="shared" si="6"/>
        <v>1.5393854636474087</v>
      </c>
    </row>
    <row r="24" spans="1:17" x14ac:dyDescent="0.45">
      <c r="A24" s="13">
        <v>23</v>
      </c>
      <c r="B24" s="13">
        <v>3</v>
      </c>
      <c r="C24" s="13">
        <v>0.3</v>
      </c>
      <c r="D24" s="13">
        <v>17.2</v>
      </c>
      <c r="E24" s="13">
        <v>1395</v>
      </c>
      <c r="F24" s="13">
        <v>0.38</v>
      </c>
      <c r="G24" s="13">
        <v>11</v>
      </c>
      <c r="H24" s="13">
        <v>0.45800000000000002</v>
      </c>
      <c r="J24" s="15">
        <v>23</v>
      </c>
      <c r="K24" s="12">
        <f t="shared" si="0"/>
        <v>0.41931393468876732</v>
      </c>
      <c r="L24" s="12">
        <f t="shared" si="1"/>
        <v>-0.74438736831877894</v>
      </c>
      <c r="M24" s="12">
        <f t="shared" si="2"/>
        <v>2.3485738625538386</v>
      </c>
      <c r="N24" s="12">
        <f t="shared" si="3"/>
        <v>0.53682611479405606</v>
      </c>
      <c r="O24" s="12">
        <f t="shared" si="4"/>
        <v>-0.74616336662781679</v>
      </c>
      <c r="P24" s="12">
        <f t="shared" si="5"/>
        <v>-0.959677405308482</v>
      </c>
      <c r="Q24" s="12">
        <f t="shared" si="6"/>
        <v>-0.90333527675305514</v>
      </c>
    </row>
    <row r="25" spans="1:17" x14ac:dyDescent="0.45">
      <c r="A25" s="13">
        <v>24</v>
      </c>
      <c r="B25" s="13">
        <v>3</v>
      </c>
      <c r="C25" s="13">
        <v>0.4</v>
      </c>
      <c r="D25" s="13">
        <v>9.1</v>
      </c>
      <c r="E25" s="13">
        <v>1395</v>
      </c>
      <c r="F25" s="13">
        <v>0.98</v>
      </c>
      <c r="G25" s="13">
        <v>27</v>
      </c>
      <c r="H25" s="13">
        <v>1.1200000000000001</v>
      </c>
      <c r="J25" s="15">
        <v>24</v>
      </c>
      <c r="K25" s="12">
        <f t="shared" si="0"/>
        <v>0.41931393468876732</v>
      </c>
      <c r="L25" s="12">
        <f t="shared" si="1"/>
        <v>1.3026778945578601</v>
      </c>
      <c r="M25" s="12">
        <f t="shared" si="2"/>
        <v>-0.34804896158980841</v>
      </c>
      <c r="N25" s="12">
        <f t="shared" si="3"/>
        <v>0.53682611479405606</v>
      </c>
      <c r="O25" s="12">
        <f t="shared" si="4"/>
        <v>-0.19591999012015285</v>
      </c>
      <c r="P25" s="12">
        <f t="shared" si="5"/>
        <v>-0.51284348114368616</v>
      </c>
      <c r="Q25" s="12">
        <f t="shared" si="6"/>
        <v>0.14535546912574346</v>
      </c>
    </row>
    <row r="26" spans="1:17" x14ac:dyDescent="0.45">
      <c r="A26" s="13">
        <v>25</v>
      </c>
      <c r="B26" s="13">
        <v>3</v>
      </c>
      <c r="C26" s="13">
        <v>0.35</v>
      </c>
      <c r="D26" s="13">
        <v>12.9</v>
      </c>
      <c r="E26" s="13">
        <v>1395</v>
      </c>
      <c r="F26" s="13">
        <v>0.72</v>
      </c>
      <c r="G26" s="13">
        <v>40</v>
      </c>
      <c r="H26" s="13">
        <v>0.83299999999999996</v>
      </c>
      <c r="J26" s="15">
        <v>25</v>
      </c>
      <c r="K26" s="12">
        <f t="shared" si="0"/>
        <v>0.41931393468876732</v>
      </c>
      <c r="L26" s="12">
        <f t="shared" si="1"/>
        <v>0.27914526311953997</v>
      </c>
      <c r="M26" s="12">
        <f t="shared" si="2"/>
        <v>0.91703335097140903</v>
      </c>
      <c r="N26" s="12">
        <f t="shared" si="3"/>
        <v>0.53682611479405606</v>
      </c>
      <c r="O26" s="12">
        <f t="shared" si="4"/>
        <v>-0.43435878660680721</v>
      </c>
      <c r="P26" s="12">
        <f t="shared" si="5"/>
        <v>-0.14979091775978959</v>
      </c>
      <c r="Q26" s="12">
        <f t="shared" si="6"/>
        <v>-0.30928840408757263</v>
      </c>
    </row>
    <row r="27" spans="1:17" x14ac:dyDescent="0.45">
      <c r="A27" s="13">
        <v>26</v>
      </c>
      <c r="B27" s="13">
        <v>3</v>
      </c>
      <c r="C27" s="13">
        <v>0.3</v>
      </c>
      <c r="D27" s="13">
        <v>16.3</v>
      </c>
      <c r="E27" s="13">
        <v>1200</v>
      </c>
      <c r="F27" s="13">
        <v>0.26</v>
      </c>
      <c r="G27" s="13">
        <v>14</v>
      </c>
      <c r="H27" s="13">
        <v>0.29199999999999998</v>
      </c>
      <c r="J27" s="15">
        <v>26</v>
      </c>
      <c r="K27" s="12">
        <f t="shared" si="0"/>
        <v>0.41931393468876732</v>
      </c>
      <c r="L27" s="12">
        <f t="shared" si="1"/>
        <v>-0.74438736831877894</v>
      </c>
      <c r="M27" s="12">
        <f t="shared" si="2"/>
        <v>2.048949104315656</v>
      </c>
      <c r="N27" s="12">
        <f t="shared" si="3"/>
        <v>-0.56157644441095278</v>
      </c>
      <c r="O27" s="12">
        <f t="shared" si="4"/>
        <v>-0.85621204192934952</v>
      </c>
      <c r="P27" s="12">
        <f t="shared" si="5"/>
        <v>-0.87589604452758285</v>
      </c>
      <c r="Q27" s="12">
        <f t="shared" si="6"/>
        <v>-1.1663000257196419</v>
      </c>
    </row>
    <row r="28" spans="1:17" x14ac:dyDescent="0.45">
      <c r="A28" s="13">
        <v>27</v>
      </c>
      <c r="B28" s="13">
        <v>3</v>
      </c>
      <c r="C28" s="13">
        <v>0.35</v>
      </c>
      <c r="D28" s="13">
        <v>11.9</v>
      </c>
      <c r="E28" s="13">
        <v>1200</v>
      </c>
      <c r="F28" s="13">
        <v>0.33</v>
      </c>
      <c r="G28" s="13">
        <v>18</v>
      </c>
      <c r="H28" s="13">
        <v>0.375</v>
      </c>
      <c r="J28" s="15">
        <v>27</v>
      </c>
      <c r="K28" s="12">
        <f t="shared" si="0"/>
        <v>0.41931393468876732</v>
      </c>
      <c r="L28" s="12">
        <f t="shared" si="1"/>
        <v>0.27914526311953997</v>
      </c>
      <c r="M28" s="12">
        <f t="shared" si="2"/>
        <v>0.58411695292898347</v>
      </c>
      <c r="N28" s="12">
        <f t="shared" si="3"/>
        <v>-0.56157644441095278</v>
      </c>
      <c r="O28" s="12">
        <f t="shared" si="4"/>
        <v>-0.79201698133678866</v>
      </c>
      <c r="P28" s="12">
        <f t="shared" si="5"/>
        <v>-0.76418756348638384</v>
      </c>
      <c r="Q28" s="12">
        <f t="shared" si="6"/>
        <v>-1.0348176512363485</v>
      </c>
    </row>
    <row r="29" spans="1:17" x14ac:dyDescent="0.45">
      <c r="A29" s="13">
        <v>28</v>
      </c>
      <c r="B29" s="13">
        <v>4</v>
      </c>
      <c r="C29" s="13">
        <v>0.4</v>
      </c>
      <c r="D29" s="13">
        <v>13.3</v>
      </c>
      <c r="E29" s="13">
        <v>1395</v>
      </c>
      <c r="F29" s="13">
        <v>1.1100000000000001</v>
      </c>
      <c r="G29" s="13">
        <v>41</v>
      </c>
      <c r="H29" s="13">
        <v>1.71</v>
      </c>
      <c r="J29" s="15">
        <v>28</v>
      </c>
      <c r="K29" s="12">
        <f t="shared" si="0"/>
        <v>1.257941804066302</v>
      </c>
      <c r="L29" s="12">
        <f t="shared" si="1"/>
        <v>1.3026778945578601</v>
      </c>
      <c r="M29" s="12">
        <f t="shared" si="2"/>
        <v>1.0501999101883794</v>
      </c>
      <c r="N29" s="12">
        <f t="shared" si="3"/>
        <v>0.53682611479405606</v>
      </c>
      <c r="O29" s="12">
        <f t="shared" si="4"/>
        <v>-7.6700591876825555E-2</v>
      </c>
      <c r="P29" s="12">
        <f t="shared" si="5"/>
        <v>-0.12186379749948986</v>
      </c>
      <c r="Q29" s="12">
        <f t="shared" si="6"/>
        <v>1.079989215452769</v>
      </c>
    </row>
    <row r="30" spans="1:17" x14ac:dyDescent="0.45">
      <c r="A30" s="13">
        <v>29</v>
      </c>
      <c r="B30" s="13">
        <v>4</v>
      </c>
      <c r="C30" s="13">
        <v>0.4</v>
      </c>
      <c r="D30" s="13">
        <v>12.5</v>
      </c>
      <c r="E30" s="13">
        <v>1200</v>
      </c>
      <c r="F30" s="13">
        <v>0.36</v>
      </c>
      <c r="G30" s="13">
        <v>27</v>
      </c>
      <c r="H30" s="13">
        <v>0.56299999999999994</v>
      </c>
      <c r="J30" s="15">
        <v>29</v>
      </c>
      <c r="K30" s="12">
        <f t="shared" si="0"/>
        <v>1.257941804066302</v>
      </c>
      <c r="L30" s="12">
        <f t="shared" si="1"/>
        <v>1.3026778945578601</v>
      </c>
      <c r="M30" s="12">
        <f t="shared" si="2"/>
        <v>0.78386679175443863</v>
      </c>
      <c r="N30" s="12">
        <f t="shared" si="3"/>
        <v>-0.56157644441095278</v>
      </c>
      <c r="O30" s="12">
        <f t="shared" si="4"/>
        <v>-0.76450481251140556</v>
      </c>
      <c r="P30" s="12">
        <f t="shared" si="5"/>
        <v>-0.51284348114368616</v>
      </c>
      <c r="Q30" s="12">
        <f t="shared" si="6"/>
        <v>-0.73700215240672007</v>
      </c>
    </row>
    <row r="31" spans="1:17" x14ac:dyDescent="0.45">
      <c r="A31" s="13">
        <v>30</v>
      </c>
      <c r="B31" s="13">
        <v>5</v>
      </c>
      <c r="C31" s="13">
        <v>0.4</v>
      </c>
      <c r="D31" s="13">
        <v>15.9</v>
      </c>
      <c r="E31" s="13">
        <v>1395</v>
      </c>
      <c r="F31" s="13">
        <v>0.66</v>
      </c>
      <c r="G31" s="13">
        <v>37</v>
      </c>
      <c r="H31" s="13">
        <v>1.23</v>
      </c>
      <c r="J31" s="15">
        <v>30</v>
      </c>
      <c r="K31" s="12">
        <f t="shared" si="0"/>
        <v>2.0965696734438368</v>
      </c>
      <c r="L31" s="12">
        <f t="shared" si="1"/>
        <v>1.3026778945578601</v>
      </c>
      <c r="M31" s="12">
        <f t="shared" si="2"/>
        <v>1.9157825450986856</v>
      </c>
      <c r="N31" s="12">
        <f t="shared" si="3"/>
        <v>0.53682611479405606</v>
      </c>
      <c r="O31" s="12">
        <f t="shared" si="4"/>
        <v>-0.48938312425757358</v>
      </c>
      <c r="P31" s="12">
        <f t="shared" si="5"/>
        <v>-0.23357227854068882</v>
      </c>
      <c r="Q31" s="12">
        <f t="shared" si="6"/>
        <v>0.31960921844095147</v>
      </c>
    </row>
    <row r="32" spans="1:17" x14ac:dyDescent="0.45">
      <c r="A32" s="13">
        <v>31</v>
      </c>
      <c r="B32" s="13">
        <v>5</v>
      </c>
      <c r="C32" s="13">
        <v>0.4</v>
      </c>
      <c r="D32" s="13">
        <v>14.7</v>
      </c>
      <c r="E32" s="13">
        <v>1200</v>
      </c>
      <c r="F32" s="13">
        <v>0.86</v>
      </c>
      <c r="G32" s="13">
        <v>48</v>
      </c>
      <c r="H32" s="13">
        <v>1.6</v>
      </c>
      <c r="J32" s="15">
        <v>31</v>
      </c>
      <c r="K32" s="12">
        <f t="shared" si="0"/>
        <v>2.0965696734438368</v>
      </c>
      <c r="L32" s="12">
        <f t="shared" si="1"/>
        <v>1.3026778945578601</v>
      </c>
      <c r="M32" s="12">
        <f t="shared" si="2"/>
        <v>1.5162828674477746</v>
      </c>
      <c r="N32" s="12">
        <f t="shared" si="3"/>
        <v>-0.56157644441095278</v>
      </c>
      <c r="O32" s="12">
        <f t="shared" si="4"/>
        <v>-0.30596866542168566</v>
      </c>
      <c r="P32" s="12">
        <f t="shared" si="5"/>
        <v>7.3626044322608317E-2</v>
      </c>
      <c r="Q32" s="12">
        <f t="shared" si="6"/>
        <v>0.90573546613756095</v>
      </c>
    </row>
    <row r="33" spans="1:17" x14ac:dyDescent="0.45">
      <c r="A33" s="13">
        <v>32</v>
      </c>
      <c r="B33" s="13">
        <v>5</v>
      </c>
      <c r="C33" s="13">
        <v>0.4</v>
      </c>
      <c r="D33" s="13">
        <v>11.5</v>
      </c>
      <c r="E33" s="13">
        <v>700</v>
      </c>
      <c r="F33" s="13">
        <v>0.52</v>
      </c>
      <c r="G33" s="13">
        <v>48</v>
      </c>
      <c r="H33" s="13">
        <v>1</v>
      </c>
      <c r="J33" s="15">
        <v>32</v>
      </c>
      <c r="K33" s="12">
        <f t="shared" si="0"/>
        <v>2.0965696734438368</v>
      </c>
      <c r="L33" s="12">
        <f t="shared" si="1"/>
        <v>1.3026778945578601</v>
      </c>
      <c r="M33" s="12">
        <f t="shared" si="2"/>
        <v>0.45095039371201312</v>
      </c>
      <c r="N33" s="12">
        <f t="shared" si="3"/>
        <v>-3.3779932628853344</v>
      </c>
      <c r="O33" s="12">
        <f t="shared" si="4"/>
        <v>-0.61777324544269518</v>
      </c>
      <c r="P33" s="12">
        <f t="shared" si="5"/>
        <v>7.3626044322608317E-2</v>
      </c>
      <c r="Q33" s="12">
        <f t="shared" si="6"/>
        <v>-4.4739530127211082E-2</v>
      </c>
    </row>
    <row r="34" spans="1:17" x14ac:dyDescent="0.45">
      <c r="A34" s="16">
        <v>33</v>
      </c>
      <c r="B34" s="16">
        <v>5</v>
      </c>
      <c r="C34" s="13">
        <v>0.4</v>
      </c>
      <c r="D34" s="16">
        <v>11.4</v>
      </c>
      <c r="E34" s="16">
        <v>700</v>
      </c>
      <c r="F34" s="16">
        <v>0.54</v>
      </c>
      <c r="G34" s="16">
        <v>50</v>
      </c>
      <c r="H34" s="16">
        <v>1.04</v>
      </c>
      <c r="J34" s="16">
        <v>33</v>
      </c>
      <c r="K34" s="12">
        <f t="shared" si="0"/>
        <v>2.0965696734438368</v>
      </c>
      <c r="L34" s="12">
        <f t="shared" si="1"/>
        <v>1.3026778945578601</v>
      </c>
      <c r="M34" s="12">
        <f t="shared" si="2"/>
        <v>0.41765875390777063</v>
      </c>
      <c r="N34" s="12">
        <f t="shared" si="3"/>
        <v>-3.3779932628853344</v>
      </c>
      <c r="O34" s="12">
        <f t="shared" si="4"/>
        <v>-0.5994317995591063</v>
      </c>
      <c r="P34" s="12">
        <f t="shared" si="5"/>
        <v>0.12948028484320778</v>
      </c>
      <c r="Q34" s="12">
        <f t="shared" si="6"/>
        <v>1.8625469623773771E-2</v>
      </c>
    </row>
    <row r="35" spans="1:17" x14ac:dyDescent="0.45">
      <c r="A35" s="6" t="s">
        <v>12</v>
      </c>
      <c r="B35" s="20">
        <f>IF(AVERAGE(B2:B34)&lt;0.000001,0,AVERAGE(B2:B34))</f>
        <v>2.5</v>
      </c>
      <c r="C35" s="20">
        <f t="shared" ref="C35:H35" si="7">IF(AVERAGE(C2:C34)&lt;0.000001,0,AVERAGE(C2:C34))</f>
        <v>0.33636363636363642</v>
      </c>
      <c r="D35" s="20">
        <f t="shared" si="7"/>
        <v>10.145454545454545</v>
      </c>
      <c r="E35" s="25">
        <f t="shared" si="7"/>
        <v>1299.6969696969697</v>
      </c>
      <c r="F35" s="20">
        <f t="shared" si="7"/>
        <v>1.1936363636363634</v>
      </c>
      <c r="G35" s="20">
        <f t="shared" si="7"/>
        <v>45.363636363636367</v>
      </c>
      <c r="H35" s="20">
        <f t="shared" si="7"/>
        <v>1.0282424242424246</v>
      </c>
      <c r="J35" s="6" t="s">
        <v>12</v>
      </c>
      <c r="K35" s="20">
        <f>IF(AVERAGE(K2:K34)&lt;0.000001,0,AVERAGE(K2:K34))</f>
        <v>0</v>
      </c>
      <c r="L35" s="20">
        <f t="shared" ref="L35:Q35" si="8">IF(AVERAGE(L2:L34)&lt;0.000001,0,AVERAGE(L2:L34))</f>
        <v>0</v>
      </c>
      <c r="M35" s="20">
        <f t="shared" si="8"/>
        <v>0</v>
      </c>
      <c r="N35" s="20">
        <f t="shared" si="8"/>
        <v>0</v>
      </c>
      <c r="O35" s="20">
        <f t="shared" si="8"/>
        <v>0</v>
      </c>
      <c r="P35" s="20">
        <f t="shared" si="8"/>
        <v>0</v>
      </c>
      <c r="Q35" s="20">
        <f t="shared" si="8"/>
        <v>0</v>
      </c>
    </row>
    <row r="36" spans="1:17" x14ac:dyDescent="0.45">
      <c r="A36" s="21" t="s">
        <v>13</v>
      </c>
      <c r="B36" s="21">
        <f t="shared" ref="B36:H36" si="9">STDEV(B2:B34)</f>
        <v>1.192424001771182</v>
      </c>
      <c r="C36" s="21">
        <f t="shared" si="9"/>
        <v>4.8850421045919662E-2</v>
      </c>
      <c r="D36" s="21">
        <f t="shared" si="9"/>
        <v>3.0037571170422308</v>
      </c>
      <c r="E36" s="25">
        <f t="shared" si="9"/>
        <v>177.5305404797447</v>
      </c>
      <c r="F36" s="21">
        <f t="shared" si="9"/>
        <v>1.0904265741609396</v>
      </c>
      <c r="G36" s="21">
        <f t="shared" si="9"/>
        <v>35.807487155113755</v>
      </c>
      <c r="H36" s="21">
        <f t="shared" si="9"/>
        <v>0.63126331819133852</v>
      </c>
      <c r="J36" s="21" t="s">
        <v>13</v>
      </c>
      <c r="K36" s="21">
        <f t="shared" ref="K36:Q36" si="10">STDEV(K2:K34)</f>
        <v>1</v>
      </c>
      <c r="L36" s="21">
        <f t="shared" si="10"/>
        <v>1.0000000000000013</v>
      </c>
      <c r="M36" s="21">
        <f t="shared" si="10"/>
        <v>0.999999999999998</v>
      </c>
      <c r="N36" s="21">
        <f t="shared" si="10"/>
        <v>1.0000000000000004</v>
      </c>
      <c r="O36" s="21">
        <f t="shared" si="10"/>
        <v>1.0000000000000004</v>
      </c>
      <c r="P36" s="21">
        <f t="shared" si="10"/>
        <v>1</v>
      </c>
      <c r="Q36" s="21">
        <f t="shared" si="10"/>
        <v>1.0000000000000002</v>
      </c>
    </row>
    <row r="38" spans="1:17" ht="58.8" customHeight="1" x14ac:dyDescent="0.45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51A5E-0351-4A01-857D-191413E08440}">
  <sheetPr codeName="Sheet2"/>
  <dimension ref="A1:H8"/>
  <sheetViews>
    <sheetView workbookViewId="0">
      <selection activeCell="H12" sqref="H12:H13"/>
    </sheetView>
  </sheetViews>
  <sheetFormatPr defaultRowHeight="18" x14ac:dyDescent="0.45"/>
  <cols>
    <col min="1" max="8" width="7.69921875" customWidth="1"/>
  </cols>
  <sheetData>
    <row r="1" spans="1:8" x14ac:dyDescent="0.45">
      <c r="A1" s="36"/>
      <c r="B1" s="36" t="s">
        <v>41</v>
      </c>
      <c r="C1" s="36" t="s">
        <v>42</v>
      </c>
      <c r="D1" s="36" t="s">
        <v>43</v>
      </c>
      <c r="E1" s="36" t="s">
        <v>44</v>
      </c>
      <c r="F1" s="36" t="s">
        <v>45</v>
      </c>
      <c r="G1" s="36" t="s">
        <v>46</v>
      </c>
      <c r="H1" s="36" t="s">
        <v>47</v>
      </c>
    </row>
    <row r="2" spans="1:8" x14ac:dyDescent="0.45">
      <c r="A2" s="36" t="s">
        <v>41</v>
      </c>
      <c r="B2" s="36">
        <v>1</v>
      </c>
      <c r="C2" s="36"/>
      <c r="D2" s="36"/>
      <c r="E2" s="36"/>
      <c r="F2" s="36"/>
      <c r="G2" s="36"/>
      <c r="H2" s="36"/>
    </row>
    <row r="3" spans="1:8" x14ac:dyDescent="0.45">
      <c r="A3" s="36" t="s">
        <v>42</v>
      </c>
      <c r="B3" s="37">
        <v>0.76447953791664702</v>
      </c>
      <c r="C3" s="36">
        <v>1</v>
      </c>
      <c r="D3" s="36"/>
      <c r="E3" s="36"/>
      <c r="F3" s="36"/>
      <c r="G3" s="36"/>
      <c r="H3" s="36"/>
    </row>
    <row r="4" spans="1:8" x14ac:dyDescent="0.45">
      <c r="A4" s="36" t="s">
        <v>43</v>
      </c>
      <c r="B4" s="37">
        <v>0.71325078945133125</v>
      </c>
      <c r="C4" s="38">
        <v>0.27908651919611516</v>
      </c>
      <c r="D4" s="36">
        <v>1</v>
      </c>
      <c r="E4" s="36"/>
      <c r="F4" s="36"/>
      <c r="G4" s="36"/>
      <c r="H4" s="36"/>
    </row>
    <row r="5" spans="1:8" x14ac:dyDescent="0.45">
      <c r="A5" s="36" t="s">
        <v>44</v>
      </c>
      <c r="B5" s="38">
        <v>-0.49858773967291553</v>
      </c>
      <c r="C5" s="38">
        <v>-0.15903956684286671</v>
      </c>
      <c r="D5" s="38">
        <v>-0.18729452440827704</v>
      </c>
      <c r="E5" s="36">
        <v>1</v>
      </c>
      <c r="F5" s="36"/>
      <c r="G5" s="36"/>
      <c r="H5" s="36"/>
    </row>
    <row r="6" spans="1:8" x14ac:dyDescent="0.45">
      <c r="A6" s="36" t="s">
        <v>45</v>
      </c>
      <c r="B6" s="38">
        <v>-0.51768857981943894</v>
      </c>
      <c r="C6" s="38">
        <v>-0.49388636260455232</v>
      </c>
      <c r="D6" s="38">
        <v>-0.5706829908936083</v>
      </c>
      <c r="E6" s="38">
        <v>5.4540858731000714E-3</v>
      </c>
      <c r="F6" s="36">
        <v>1</v>
      </c>
      <c r="G6" s="36"/>
      <c r="H6" s="36"/>
    </row>
    <row r="7" spans="1:8" x14ac:dyDescent="0.45">
      <c r="A7" s="36" t="s">
        <v>46</v>
      </c>
      <c r="B7" s="38">
        <v>-0.36338309581583017</v>
      </c>
      <c r="C7" s="38">
        <v>-0.5017684841254505</v>
      </c>
      <c r="D7" s="38">
        <v>-0.43051170887643647</v>
      </c>
      <c r="E7" s="38">
        <v>-0.21343053237155032</v>
      </c>
      <c r="F7" s="37">
        <v>0.91634939812049354</v>
      </c>
      <c r="G7" s="36">
        <v>1</v>
      </c>
      <c r="H7" s="36"/>
    </row>
    <row r="8" spans="1:8" x14ac:dyDescent="0.45">
      <c r="A8" s="36" t="s">
        <v>47</v>
      </c>
      <c r="B8" s="38">
        <v>-0.11155175958671927</v>
      </c>
      <c r="C8" s="38">
        <v>-4.513674461860491E-2</v>
      </c>
      <c r="D8" s="38">
        <v>-0.38304130100280348</v>
      </c>
      <c r="E8" s="38">
        <v>-4.7309945594336447E-2</v>
      </c>
      <c r="F8" s="37">
        <v>0.81711192170810931</v>
      </c>
      <c r="G8" s="37">
        <v>0.72985863250825445</v>
      </c>
      <c r="H8" s="36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EB81-224F-4FE2-8E7B-06F3860DC953}">
  <sheetPr codeName="Sheet10"/>
  <dimension ref="A1:AF39"/>
  <sheetViews>
    <sheetView showGridLines="0" showWhiteSpace="0" topLeftCell="J1" zoomScale="75" zoomScaleNormal="75" workbookViewId="0">
      <selection activeCell="O17" sqref="O17"/>
    </sheetView>
  </sheetViews>
  <sheetFormatPr defaultColWidth="10.8984375" defaultRowHeight="18" x14ac:dyDescent="0.45"/>
  <cols>
    <col min="5" max="8" width="10.8984375" customWidth="1"/>
    <col min="9" max="9" width="2.5" customWidth="1"/>
    <col min="11" max="11" width="12.19921875" bestFit="1" customWidth="1"/>
    <col min="18" max="18" width="2.59765625" customWidth="1"/>
    <col min="20" max="20" width="1.69921875" customWidth="1"/>
    <col min="22" max="22" width="2.59765625" customWidth="1"/>
    <col min="23" max="28" width="6.69921875" customWidth="1"/>
    <col min="29" max="29" width="6.5" customWidth="1"/>
    <col min="30" max="30" width="6.69921875" customWidth="1"/>
    <col min="33" max="33" width="0.8984375" customWidth="1"/>
  </cols>
  <sheetData>
    <row r="1" spans="1:32" ht="20.399999999999999" x14ac:dyDescent="0.45">
      <c r="A1" s="27" t="s">
        <v>0</v>
      </c>
      <c r="B1" s="26" t="s">
        <v>27</v>
      </c>
      <c r="C1" s="26" t="s">
        <v>28</v>
      </c>
      <c r="D1" s="26" t="s">
        <v>29</v>
      </c>
      <c r="E1" s="26" t="s">
        <v>30</v>
      </c>
      <c r="F1" s="26" t="s">
        <v>31</v>
      </c>
      <c r="G1" s="26" t="s">
        <v>32</v>
      </c>
      <c r="H1" s="26" t="s">
        <v>33</v>
      </c>
      <c r="I1" s="2"/>
      <c r="J1" s="27" t="s">
        <v>0</v>
      </c>
      <c r="K1" s="26" t="s">
        <v>34</v>
      </c>
      <c r="L1" s="26" t="s">
        <v>35</v>
      </c>
      <c r="M1" s="26" t="s">
        <v>36</v>
      </c>
      <c r="N1" s="26" t="s">
        <v>37</v>
      </c>
      <c r="O1" s="26" t="s">
        <v>38</v>
      </c>
      <c r="P1" s="26" t="s">
        <v>39</v>
      </c>
      <c r="Q1" s="26" t="s">
        <v>40</v>
      </c>
      <c r="R1" s="28"/>
      <c r="S1" s="5" t="s">
        <v>11</v>
      </c>
      <c r="T1" s="4"/>
    </row>
    <row r="2" spans="1:32" x14ac:dyDescent="0.45">
      <c r="A2" s="35">
        <v>1</v>
      </c>
      <c r="B2" s="35">
        <v>1</v>
      </c>
      <c r="C2" s="35">
        <v>0.25</v>
      </c>
      <c r="D2" s="35">
        <v>6.7</v>
      </c>
      <c r="E2" s="35">
        <v>1200</v>
      </c>
      <c r="F2" s="35">
        <v>4.9800000000000004</v>
      </c>
      <c r="G2" s="35">
        <v>138</v>
      </c>
      <c r="H2" s="35">
        <v>2.88</v>
      </c>
      <c r="I2" s="34"/>
      <c r="J2" s="35">
        <v>1</v>
      </c>
      <c r="K2" s="12">
        <f>STANDARDIZE(B2,$B$35,$B$36)</f>
        <v>-1.257941804066302</v>
      </c>
      <c r="L2" s="12">
        <f>STANDARDIZE(C2,$C$35,$C$36)</f>
        <v>-1.767919999757098</v>
      </c>
      <c r="M2" s="12">
        <f>STANDARDIZE(D2,$D$35,$D$36)</f>
        <v>-1.1470483168916297</v>
      </c>
      <c r="N2" s="12">
        <f>STANDARDIZE(E2,$E$35,$E$36)</f>
        <v>-0.56157644441095278</v>
      </c>
      <c r="O2" s="12">
        <f>STANDARDIZE(F2,$F$35,$F$36)</f>
        <v>3.4723691865976072</v>
      </c>
      <c r="P2" s="12">
        <f>STANDARDIZE(G2,$G$35,$G$36)</f>
        <v>2.5870668677495847</v>
      </c>
      <c r="Q2" s="12">
        <f>STANDARDIZE(H2,$H$35,$H$36)</f>
        <v>2.9334154581690739</v>
      </c>
      <c r="S2" s="12">
        <f>SUMPRODUCT($W$13:$AC$13,K2:Q2)</f>
        <v>2.1291824736951419</v>
      </c>
    </row>
    <row r="3" spans="1:32" x14ac:dyDescent="0.45">
      <c r="A3" s="35">
        <v>2</v>
      </c>
      <c r="B3" s="35">
        <v>1</v>
      </c>
      <c r="C3" s="35">
        <v>0.25</v>
      </c>
      <c r="D3" s="35">
        <v>6.7</v>
      </c>
      <c r="E3" s="35">
        <v>1395</v>
      </c>
      <c r="F3" s="35">
        <v>1.64</v>
      </c>
      <c r="G3" s="35">
        <v>68</v>
      </c>
      <c r="H3" s="35">
        <v>0.94</v>
      </c>
      <c r="I3" s="34"/>
      <c r="J3" s="35">
        <v>2</v>
      </c>
      <c r="K3" s="12">
        <f t="shared" ref="K3:K34" si="0">STANDARDIZE(B3,$B$35,$B$36)</f>
        <v>-1.257941804066302</v>
      </c>
      <c r="L3" s="12">
        <f t="shared" ref="L3:L34" si="1">STANDARDIZE(C3,$C$35,$C$36)</f>
        <v>-1.767919999757098</v>
      </c>
      <c r="M3" s="12">
        <f t="shared" ref="M3:M34" si="2">STANDARDIZE(D3,$D$35,$D$36)</f>
        <v>-1.1470483168916297</v>
      </c>
      <c r="N3" s="12">
        <f t="shared" ref="N3:N34" si="3">STANDARDIZE(E3,$E$35,$E$36)</f>
        <v>0.53682611479405606</v>
      </c>
      <c r="O3" s="12">
        <f t="shared" ref="O3:O34" si="4">STANDARDIZE(F3,$F$35,$F$36)</f>
        <v>0.40934772403827741</v>
      </c>
      <c r="P3" s="12">
        <f t="shared" ref="P3:P34" si="5">STANDARDIZE(G3,$G$35,$G$36)</f>
        <v>0.63216844952860307</v>
      </c>
      <c r="Q3" s="12">
        <f t="shared" ref="Q3:Q34" si="6">STANDARDIZE(H3,$H$35,$H$36)</f>
        <v>-0.13978702975368837</v>
      </c>
      <c r="S3" s="12">
        <f t="shared" ref="S3:S34" si="7">SUMPRODUCT($W$13:$AC$13,K3:Q3)</f>
        <v>-1.3671774310538907</v>
      </c>
    </row>
    <row r="4" spans="1:32" x14ac:dyDescent="0.45">
      <c r="A4" s="35">
        <v>3</v>
      </c>
      <c r="B4" s="35">
        <v>1</v>
      </c>
      <c r="C4" s="35">
        <v>0.25</v>
      </c>
      <c r="D4" s="35">
        <v>7</v>
      </c>
      <c r="E4" s="35">
        <v>1200</v>
      </c>
      <c r="F4" s="35">
        <v>3</v>
      </c>
      <c r="G4" s="35">
        <v>125</v>
      </c>
      <c r="H4" s="35">
        <v>1.74</v>
      </c>
      <c r="I4" s="34"/>
      <c r="J4" s="35">
        <v>3</v>
      </c>
      <c r="K4" s="12">
        <f t="shared" si="0"/>
        <v>-1.257941804066302</v>
      </c>
      <c r="L4" s="12">
        <f t="shared" si="1"/>
        <v>-1.767919999757098</v>
      </c>
      <c r="M4" s="12">
        <f t="shared" si="2"/>
        <v>-1.0471733974789019</v>
      </c>
      <c r="N4" s="12">
        <f t="shared" si="3"/>
        <v>-0.56157644441095278</v>
      </c>
      <c r="O4" s="12">
        <f t="shared" si="4"/>
        <v>1.6565660441223158</v>
      </c>
      <c r="P4" s="12">
        <f t="shared" si="5"/>
        <v>2.2240143043656881</v>
      </c>
      <c r="Q4" s="12">
        <f t="shared" si="6"/>
        <v>1.1275129652660076</v>
      </c>
      <c r="S4" s="12">
        <f t="shared" si="7"/>
        <v>0.18674083402037833</v>
      </c>
    </row>
    <row r="5" spans="1:32" x14ac:dyDescent="0.45">
      <c r="A5" s="35">
        <v>4</v>
      </c>
      <c r="B5" s="35">
        <v>1</v>
      </c>
      <c r="C5" s="35">
        <v>0.25</v>
      </c>
      <c r="D5" s="35">
        <v>7</v>
      </c>
      <c r="E5" s="35">
        <v>1200</v>
      </c>
      <c r="F5" s="35">
        <v>4.01</v>
      </c>
      <c r="G5" s="35">
        <v>152</v>
      </c>
      <c r="H5" s="35">
        <v>1.58</v>
      </c>
      <c r="I5" s="34"/>
      <c r="J5" s="35">
        <v>4</v>
      </c>
      <c r="K5" s="12">
        <f t="shared" si="0"/>
        <v>-1.257941804066302</v>
      </c>
      <c r="L5" s="12">
        <f t="shared" si="1"/>
        <v>-1.767919999757098</v>
      </c>
      <c r="M5" s="12">
        <f t="shared" si="2"/>
        <v>-1.0471733974789019</v>
      </c>
      <c r="N5" s="12">
        <f t="shared" si="3"/>
        <v>-0.56157644441095278</v>
      </c>
      <c r="O5" s="12">
        <f t="shared" si="4"/>
        <v>2.5828090612435499</v>
      </c>
      <c r="P5" s="12">
        <f t="shared" si="5"/>
        <v>2.9780465513937808</v>
      </c>
      <c r="Q5" s="12">
        <f t="shared" si="6"/>
        <v>0.87405296626206852</v>
      </c>
      <c r="S5" s="12">
        <f t="shared" si="7"/>
        <v>0.90014846659307213</v>
      </c>
    </row>
    <row r="6" spans="1:32" ht="18.600000000000001" thickBot="1" x14ac:dyDescent="0.5">
      <c r="A6" s="35">
        <v>5</v>
      </c>
      <c r="B6" s="35">
        <v>1.5</v>
      </c>
      <c r="C6" s="35">
        <v>0.35</v>
      </c>
      <c r="D6" s="35">
        <v>5.4</v>
      </c>
      <c r="E6" s="35">
        <v>1395</v>
      </c>
      <c r="F6" s="35">
        <v>3.26</v>
      </c>
      <c r="G6" s="35">
        <v>91</v>
      </c>
      <c r="H6" s="35">
        <v>2.5299999999999998</v>
      </c>
      <c r="I6" s="34"/>
      <c r="J6" s="35">
        <v>5</v>
      </c>
      <c r="K6" s="12">
        <f t="shared" si="0"/>
        <v>-0.83862786937753464</v>
      </c>
      <c r="L6" s="12">
        <f t="shared" si="1"/>
        <v>0.27914526311953997</v>
      </c>
      <c r="M6" s="12">
        <f t="shared" si="2"/>
        <v>-1.5798396343467827</v>
      </c>
      <c r="N6" s="12">
        <f t="shared" si="3"/>
        <v>0.53682611479405606</v>
      </c>
      <c r="O6" s="12">
        <f t="shared" si="4"/>
        <v>1.8950048406089699</v>
      </c>
      <c r="P6" s="12">
        <f t="shared" si="5"/>
        <v>1.2744922155154972</v>
      </c>
      <c r="Q6" s="12">
        <f t="shared" si="6"/>
        <v>2.3789717103479568</v>
      </c>
      <c r="S6" s="12">
        <f t="shared" si="7"/>
        <v>1.9729863203308513</v>
      </c>
    </row>
    <row r="7" spans="1:32" ht="18.600000000000001" thickBot="1" x14ac:dyDescent="0.5">
      <c r="A7" s="35">
        <v>6</v>
      </c>
      <c r="B7" s="35">
        <v>1.5</v>
      </c>
      <c r="C7" s="35">
        <v>0.3</v>
      </c>
      <c r="D7" s="35">
        <v>8.3000000000000007</v>
      </c>
      <c r="E7" s="35">
        <v>1395</v>
      </c>
      <c r="F7" s="35">
        <v>1.28</v>
      </c>
      <c r="G7" s="35">
        <v>53</v>
      </c>
      <c r="H7" s="35">
        <v>1.1000000000000001</v>
      </c>
      <c r="I7" s="34"/>
      <c r="J7" s="35">
        <v>6</v>
      </c>
      <c r="K7" s="12">
        <f t="shared" si="0"/>
        <v>-0.83862786937753464</v>
      </c>
      <c r="L7" s="12">
        <f t="shared" si="1"/>
        <v>-0.74438736831877894</v>
      </c>
      <c r="M7" s="12">
        <f t="shared" si="2"/>
        <v>-0.6143820800237485</v>
      </c>
      <c r="N7" s="12">
        <f t="shared" si="3"/>
        <v>0.53682611479405606</v>
      </c>
      <c r="O7" s="12">
        <f t="shared" si="4"/>
        <v>7.9201698133679152E-2</v>
      </c>
      <c r="P7" s="12">
        <f t="shared" si="5"/>
        <v>0.21326164562410702</v>
      </c>
      <c r="Q7" s="12">
        <f t="shared" si="6"/>
        <v>0.11367296925025104</v>
      </c>
      <c r="S7" s="12">
        <f t="shared" si="7"/>
        <v>-0.62721744495898457</v>
      </c>
      <c r="U7" s="40" t="s">
        <v>17</v>
      </c>
      <c r="V7" s="40"/>
      <c r="W7" s="9">
        <f>VAR(S2:S34)</f>
        <v>1.6011387742703305</v>
      </c>
      <c r="Y7" s="10"/>
    </row>
    <row r="8" spans="1:32" x14ac:dyDescent="0.45">
      <c r="A8" s="35">
        <v>7</v>
      </c>
      <c r="B8" s="35">
        <v>2</v>
      </c>
      <c r="C8" s="35">
        <v>0.3</v>
      </c>
      <c r="D8" s="35">
        <v>11.2</v>
      </c>
      <c r="E8" s="35">
        <v>1395</v>
      </c>
      <c r="F8" s="35">
        <v>0.42</v>
      </c>
      <c r="G8" s="35">
        <v>9</v>
      </c>
      <c r="H8" s="35">
        <v>0.375</v>
      </c>
      <c r="I8" s="34"/>
      <c r="J8" s="35">
        <v>7</v>
      </c>
      <c r="K8" s="12">
        <f t="shared" si="0"/>
        <v>-0.41931393468876732</v>
      </c>
      <c r="L8" s="12">
        <f t="shared" si="1"/>
        <v>-0.74438736831877894</v>
      </c>
      <c r="M8" s="12">
        <f t="shared" si="2"/>
        <v>0.35107547429928521</v>
      </c>
      <c r="N8" s="12">
        <f t="shared" si="3"/>
        <v>0.53682611479405606</v>
      </c>
      <c r="O8" s="12">
        <f t="shared" si="4"/>
        <v>-0.70948047486063925</v>
      </c>
      <c r="P8" s="12">
        <f t="shared" si="5"/>
        <v>-1.0155316458290815</v>
      </c>
      <c r="Q8" s="12">
        <f t="shared" si="6"/>
        <v>-1.0348176512363485</v>
      </c>
      <c r="S8" s="12">
        <f t="shared" si="7"/>
        <v>-1.517814742920137</v>
      </c>
    </row>
    <row r="9" spans="1:32" x14ac:dyDescent="0.45">
      <c r="A9" s="35">
        <v>8</v>
      </c>
      <c r="B9" s="35">
        <v>2</v>
      </c>
      <c r="C9" s="35">
        <v>0.35</v>
      </c>
      <c r="D9" s="35">
        <v>8.3000000000000007</v>
      </c>
      <c r="E9" s="35">
        <v>1395</v>
      </c>
      <c r="F9" s="35">
        <v>0.99</v>
      </c>
      <c r="G9" s="35">
        <v>22</v>
      </c>
      <c r="H9" s="35">
        <v>0.91700000000000004</v>
      </c>
      <c r="I9" s="34"/>
      <c r="J9" s="35">
        <v>8</v>
      </c>
      <c r="K9" s="12">
        <f t="shared" si="0"/>
        <v>-0.41931393468876732</v>
      </c>
      <c r="L9" s="12">
        <f t="shared" si="1"/>
        <v>0.27914526311953997</v>
      </c>
      <c r="M9" s="12">
        <f t="shared" si="2"/>
        <v>-0.6143820800237485</v>
      </c>
      <c r="N9" s="12">
        <f t="shared" si="3"/>
        <v>0.53682611479405606</v>
      </c>
      <c r="O9" s="12">
        <f t="shared" si="4"/>
        <v>-0.18674926717835844</v>
      </c>
      <c r="P9" s="12">
        <f t="shared" si="5"/>
        <v>-0.65247908244518493</v>
      </c>
      <c r="Q9" s="12">
        <f t="shared" si="6"/>
        <v>-0.17622190461050447</v>
      </c>
      <c r="S9" s="12">
        <f t="shared" si="7"/>
        <v>-0.61658744551648381</v>
      </c>
    </row>
    <row r="10" spans="1:32" x14ac:dyDescent="0.45">
      <c r="A10" s="35">
        <v>9</v>
      </c>
      <c r="B10" s="35">
        <v>2</v>
      </c>
      <c r="C10" s="35">
        <v>0.35</v>
      </c>
      <c r="D10" s="35">
        <v>8.1</v>
      </c>
      <c r="E10" s="35">
        <v>1395</v>
      </c>
      <c r="F10" s="35">
        <v>0.67</v>
      </c>
      <c r="G10" s="35">
        <v>12</v>
      </c>
      <c r="H10" s="35">
        <v>0.5</v>
      </c>
      <c r="I10" s="34"/>
      <c r="J10" s="35">
        <v>9</v>
      </c>
      <c r="K10" s="12">
        <f t="shared" si="0"/>
        <v>-0.41931393468876732</v>
      </c>
      <c r="L10" s="12">
        <f t="shared" si="1"/>
        <v>0.27914526311953997</v>
      </c>
      <c r="M10" s="12">
        <f t="shared" si="2"/>
        <v>-0.68096535963223392</v>
      </c>
      <c r="N10" s="12">
        <f t="shared" si="3"/>
        <v>0.53682611479405606</v>
      </c>
      <c r="O10" s="12">
        <f t="shared" si="4"/>
        <v>-0.48021240131577914</v>
      </c>
      <c r="P10" s="12">
        <f t="shared" si="5"/>
        <v>-0.93175028504818225</v>
      </c>
      <c r="Q10" s="12">
        <f t="shared" si="6"/>
        <v>-0.836802027014521</v>
      </c>
      <c r="S10" s="12">
        <f t="shared" si="7"/>
        <v>-1.2665363148929438</v>
      </c>
    </row>
    <row r="11" spans="1:32" x14ac:dyDescent="0.45">
      <c r="A11" s="35">
        <v>10</v>
      </c>
      <c r="B11" s="35">
        <v>2</v>
      </c>
      <c r="C11" s="35">
        <v>0.3</v>
      </c>
      <c r="D11" s="35">
        <v>11</v>
      </c>
      <c r="E11" s="35">
        <v>1395</v>
      </c>
      <c r="F11" s="35">
        <v>0.33</v>
      </c>
      <c r="G11" s="35">
        <v>9</v>
      </c>
      <c r="H11" s="35">
        <v>0.25</v>
      </c>
      <c r="I11" s="34"/>
      <c r="J11" s="35">
        <v>10</v>
      </c>
      <c r="K11" s="12">
        <f t="shared" si="0"/>
        <v>-0.41931393468876732</v>
      </c>
      <c r="L11" s="12">
        <f t="shared" si="1"/>
        <v>-0.74438736831877894</v>
      </c>
      <c r="M11" s="12">
        <f t="shared" si="2"/>
        <v>0.28449219469080034</v>
      </c>
      <c r="N11" s="12">
        <f t="shared" si="3"/>
        <v>0.53682611479405606</v>
      </c>
      <c r="O11" s="12">
        <f t="shared" si="4"/>
        <v>-0.79201698133678866</v>
      </c>
      <c r="P11" s="12">
        <f t="shared" si="5"/>
        <v>-1.0155316458290815</v>
      </c>
      <c r="Q11" s="12">
        <f t="shared" si="6"/>
        <v>-1.2328332754581759</v>
      </c>
      <c r="S11" s="12">
        <f t="shared" si="7"/>
        <v>-1.6913824480733681</v>
      </c>
    </row>
    <row r="12" spans="1:32" x14ac:dyDescent="0.45">
      <c r="A12" s="35">
        <v>11</v>
      </c>
      <c r="B12" s="35">
        <v>2</v>
      </c>
      <c r="C12" s="35">
        <v>0.35</v>
      </c>
      <c r="D12" s="35">
        <v>8.1</v>
      </c>
      <c r="E12" s="35">
        <v>1395</v>
      </c>
      <c r="F12" s="35">
        <v>0.56000000000000005</v>
      </c>
      <c r="G12" s="35">
        <v>16</v>
      </c>
      <c r="H12" s="35">
        <v>0.44400000000000001</v>
      </c>
      <c r="I12" s="34"/>
      <c r="J12" s="35">
        <v>11</v>
      </c>
      <c r="K12" s="12">
        <f t="shared" si="0"/>
        <v>-0.41931393468876732</v>
      </c>
      <c r="L12" s="12">
        <f t="shared" si="1"/>
        <v>0.27914526311953997</v>
      </c>
      <c r="M12" s="12">
        <f t="shared" si="2"/>
        <v>-0.68096535963223392</v>
      </c>
      <c r="N12" s="12">
        <f t="shared" si="3"/>
        <v>0.53682611479405606</v>
      </c>
      <c r="O12" s="12">
        <f t="shared" si="4"/>
        <v>-0.58109035367551753</v>
      </c>
      <c r="P12" s="12">
        <f t="shared" si="5"/>
        <v>-0.82004180400698334</v>
      </c>
      <c r="Q12" s="12">
        <f t="shared" si="6"/>
        <v>-0.92551302666589974</v>
      </c>
      <c r="S12" s="12">
        <f t="shared" si="7"/>
        <v>-1.3054765503779029</v>
      </c>
      <c r="U12" s="41" t="s">
        <v>4</v>
      </c>
      <c r="V12" s="42"/>
      <c r="W12" s="35" t="s">
        <v>1</v>
      </c>
      <c r="X12" s="35" t="s">
        <v>5</v>
      </c>
      <c r="Y12" s="35" t="s">
        <v>6</v>
      </c>
      <c r="Z12" s="35" t="s">
        <v>7</v>
      </c>
      <c r="AA12" s="35" t="s">
        <v>20</v>
      </c>
      <c r="AB12" s="35" t="s">
        <v>22</v>
      </c>
      <c r="AC12" s="35" t="s">
        <v>21</v>
      </c>
      <c r="AD12" s="35" t="s">
        <v>8</v>
      </c>
      <c r="AE12" s="1" t="s">
        <v>9</v>
      </c>
      <c r="AF12" s="1" t="s">
        <v>10</v>
      </c>
    </row>
    <row r="13" spans="1:32" x14ac:dyDescent="0.45">
      <c r="A13" s="35">
        <v>12</v>
      </c>
      <c r="B13" s="35">
        <v>2</v>
      </c>
      <c r="C13" s="35">
        <v>0.35</v>
      </c>
      <c r="D13" s="35">
        <v>8.1999999999999993</v>
      </c>
      <c r="E13" s="35">
        <v>1395</v>
      </c>
      <c r="F13" s="35">
        <v>0.79</v>
      </c>
      <c r="G13" s="35">
        <v>22</v>
      </c>
      <c r="H13" s="35">
        <v>0.61099999999999999</v>
      </c>
      <c r="I13" s="34"/>
      <c r="J13" s="35">
        <v>12</v>
      </c>
      <c r="K13" s="12">
        <f t="shared" si="0"/>
        <v>-0.41931393468876732</v>
      </c>
      <c r="L13" s="12">
        <f t="shared" si="1"/>
        <v>0.27914526311953997</v>
      </c>
      <c r="M13" s="12">
        <f t="shared" si="2"/>
        <v>-0.64767371982799149</v>
      </c>
      <c r="N13" s="12">
        <f t="shared" si="3"/>
        <v>0.53682611479405606</v>
      </c>
      <c r="O13" s="12">
        <f t="shared" si="4"/>
        <v>-0.37016372601424635</v>
      </c>
      <c r="P13" s="12">
        <f t="shared" si="5"/>
        <v>-0.65247908244518493</v>
      </c>
      <c r="Q13" s="12">
        <f t="shared" si="6"/>
        <v>-0.66096415270553821</v>
      </c>
      <c r="S13" s="12">
        <f t="shared" si="7"/>
        <v>-0.96731161888406603</v>
      </c>
      <c r="U13" s="41" t="s">
        <v>2</v>
      </c>
      <c r="V13" s="42"/>
      <c r="W13" s="12">
        <v>0.5</v>
      </c>
      <c r="X13" s="12">
        <v>0.5</v>
      </c>
      <c r="Y13" s="12">
        <v>0.5</v>
      </c>
      <c r="Z13" s="12">
        <v>0.5</v>
      </c>
      <c r="AA13" s="12">
        <v>0.5</v>
      </c>
      <c r="AB13" s="12">
        <v>0.5</v>
      </c>
      <c r="AC13" s="12">
        <v>0.5</v>
      </c>
      <c r="AD13" s="35">
        <f>SUMSQ(W13:AC13)</f>
        <v>1.75</v>
      </c>
      <c r="AE13" s="12">
        <f>AD14/7</f>
        <v>0.40028469356758262</v>
      </c>
      <c r="AF13" s="12">
        <f>AE13</f>
        <v>0.40028469356758262</v>
      </c>
    </row>
    <row r="14" spans="1:32" x14ac:dyDescent="0.45">
      <c r="A14" s="35">
        <v>13</v>
      </c>
      <c r="B14" s="35">
        <v>2</v>
      </c>
      <c r="C14" s="35">
        <v>0.35</v>
      </c>
      <c r="D14" s="35">
        <v>8.1999999999999993</v>
      </c>
      <c r="E14" s="35">
        <v>1395</v>
      </c>
      <c r="F14" s="35">
        <v>1.21</v>
      </c>
      <c r="G14" s="35">
        <v>34</v>
      </c>
      <c r="H14" s="35">
        <v>0.94399999999999995</v>
      </c>
      <c r="I14" s="34"/>
      <c r="J14" s="35">
        <v>13</v>
      </c>
      <c r="K14" s="12">
        <f t="shared" si="0"/>
        <v>-0.41931393468876732</v>
      </c>
      <c r="L14" s="12">
        <f t="shared" si="1"/>
        <v>0.27914526311953997</v>
      </c>
      <c r="M14" s="12">
        <f t="shared" si="2"/>
        <v>-0.64767371982799149</v>
      </c>
      <c r="N14" s="12">
        <f t="shared" si="3"/>
        <v>0.53682611479405606</v>
      </c>
      <c r="O14" s="12">
        <f t="shared" si="4"/>
        <v>1.5006637541118306E-2</v>
      </c>
      <c r="P14" s="12">
        <f t="shared" si="5"/>
        <v>-0.31735363932158805</v>
      </c>
      <c r="Q14" s="12">
        <f t="shared" si="6"/>
        <v>-0.13345052977858987</v>
      </c>
      <c r="S14" s="12">
        <f t="shared" si="7"/>
        <v>-0.34340690408111113</v>
      </c>
      <c r="U14" s="43" t="s">
        <v>3</v>
      </c>
      <c r="V14" s="43"/>
      <c r="W14" s="12">
        <f>SQRT($W$7)*W13</f>
        <v>0.63268056202761802</v>
      </c>
      <c r="X14" s="12">
        <f t="shared" ref="X14:AC14" si="8">SQRT($W$7)*X13</f>
        <v>0.63268056202761802</v>
      </c>
      <c r="Y14" s="12">
        <f t="shared" si="8"/>
        <v>0.63268056202761802</v>
      </c>
      <c r="Z14" s="12">
        <f t="shared" si="8"/>
        <v>0.63268056202761802</v>
      </c>
      <c r="AA14" s="12">
        <f t="shared" si="8"/>
        <v>0.63268056202761802</v>
      </c>
      <c r="AB14" s="12">
        <f t="shared" si="8"/>
        <v>0.63268056202761802</v>
      </c>
      <c r="AC14" s="12">
        <f t="shared" si="8"/>
        <v>0.63268056202761802</v>
      </c>
      <c r="AD14" s="12">
        <f>SUMSQ(W14:AC14)</f>
        <v>2.8019928549730784</v>
      </c>
      <c r="AE14" s="12"/>
      <c r="AF14" s="12"/>
    </row>
    <row r="15" spans="1:32" x14ac:dyDescent="0.45">
      <c r="A15" s="35">
        <v>14</v>
      </c>
      <c r="B15" s="35">
        <v>2</v>
      </c>
      <c r="C15" s="35">
        <v>0.3</v>
      </c>
      <c r="D15" s="19">
        <v>8.4</v>
      </c>
      <c r="E15" s="35">
        <v>1395</v>
      </c>
      <c r="F15" s="35">
        <v>1.26</v>
      </c>
      <c r="G15" s="35">
        <v>53</v>
      </c>
      <c r="H15" s="35">
        <v>1.47</v>
      </c>
      <c r="I15" s="34"/>
      <c r="J15" s="35">
        <v>14</v>
      </c>
      <c r="K15" s="12">
        <f t="shared" si="0"/>
        <v>-0.41931393468876732</v>
      </c>
      <c r="L15" s="12">
        <f t="shared" si="1"/>
        <v>-0.74438736831877894</v>
      </c>
      <c r="M15" s="12">
        <f t="shared" si="2"/>
        <v>-0.58109044021950607</v>
      </c>
      <c r="N15" s="12">
        <f t="shared" si="3"/>
        <v>0.53682611479405606</v>
      </c>
      <c r="O15" s="12">
        <f t="shared" si="4"/>
        <v>6.0860252250090341E-2</v>
      </c>
      <c r="P15" s="12">
        <f t="shared" si="5"/>
        <v>0.21326164562410702</v>
      </c>
      <c r="Q15" s="12">
        <f t="shared" si="6"/>
        <v>0.6997992169468602</v>
      </c>
      <c r="S15" s="12">
        <f t="shared" si="7"/>
        <v>-0.11702225680596939</v>
      </c>
    </row>
    <row r="16" spans="1:32" x14ac:dyDescent="0.45">
      <c r="A16" s="35">
        <v>15</v>
      </c>
      <c r="B16" s="35">
        <v>2</v>
      </c>
      <c r="C16" s="35">
        <v>0.35</v>
      </c>
      <c r="D16" s="35">
        <v>8.3000000000000007</v>
      </c>
      <c r="E16" s="35">
        <v>1395</v>
      </c>
      <c r="F16" s="35">
        <v>0.35</v>
      </c>
      <c r="G16" s="35">
        <v>15</v>
      </c>
      <c r="H16" s="35">
        <v>0.41699999999999998</v>
      </c>
      <c r="I16" s="34"/>
      <c r="J16" s="35">
        <v>15</v>
      </c>
      <c r="K16" s="12">
        <f t="shared" si="0"/>
        <v>-0.41931393468876732</v>
      </c>
      <c r="L16" s="12">
        <f t="shared" si="1"/>
        <v>0.27914526311953997</v>
      </c>
      <c r="M16" s="12">
        <f t="shared" si="2"/>
        <v>-0.6143820800237485</v>
      </c>
      <c r="N16" s="12">
        <f t="shared" si="3"/>
        <v>0.53682611479405606</v>
      </c>
      <c r="O16" s="12">
        <f t="shared" si="4"/>
        <v>-0.7736755354532</v>
      </c>
      <c r="P16" s="12">
        <f t="shared" si="5"/>
        <v>-0.8479689242672831</v>
      </c>
      <c r="Q16" s="12">
        <f t="shared" si="6"/>
        <v>-0.96828440149781436</v>
      </c>
      <c r="S16" s="12">
        <f t="shared" si="7"/>
        <v>-1.4038267490086087</v>
      </c>
    </row>
    <row r="17" spans="1:19" x14ac:dyDescent="0.45">
      <c r="A17" s="35">
        <v>16</v>
      </c>
      <c r="B17" s="35">
        <v>2</v>
      </c>
      <c r="C17" s="35">
        <v>0.35</v>
      </c>
      <c r="D17" s="35">
        <v>8.4</v>
      </c>
      <c r="E17" s="35">
        <v>1395</v>
      </c>
      <c r="F17" s="35">
        <v>1.18</v>
      </c>
      <c r="G17" s="35">
        <v>44</v>
      </c>
      <c r="H17" s="35">
        <v>0.91700000000000004</v>
      </c>
      <c r="I17" s="34"/>
      <c r="J17" s="35">
        <v>16</v>
      </c>
      <c r="K17" s="12">
        <f t="shared" si="0"/>
        <v>-0.41931393468876732</v>
      </c>
      <c r="L17" s="12">
        <f t="shared" si="1"/>
        <v>0.27914526311953997</v>
      </c>
      <c r="M17" s="12">
        <f t="shared" si="2"/>
        <v>-0.58109044021950607</v>
      </c>
      <c r="N17" s="12">
        <f t="shared" si="3"/>
        <v>0.53682611479405606</v>
      </c>
      <c r="O17" s="12">
        <f t="shared" si="4"/>
        <v>-1.2505531284264916E-2</v>
      </c>
      <c r="P17" s="12">
        <f t="shared" si="5"/>
        <v>-3.8082436718590643E-2</v>
      </c>
      <c r="Q17" s="12">
        <f t="shared" si="6"/>
        <v>-0.17622190461050447</v>
      </c>
      <c r="S17" s="12">
        <f t="shared" si="7"/>
        <v>-0.2056214348040187</v>
      </c>
    </row>
    <row r="18" spans="1:19" x14ac:dyDescent="0.45">
      <c r="A18" s="35">
        <v>17</v>
      </c>
      <c r="B18" s="35">
        <v>2</v>
      </c>
      <c r="C18" s="35">
        <v>0.35</v>
      </c>
      <c r="D18" s="35">
        <v>8.5</v>
      </c>
      <c r="E18" s="35">
        <v>1395</v>
      </c>
      <c r="F18" s="35">
        <v>1.06</v>
      </c>
      <c r="G18" s="35">
        <v>39</v>
      </c>
      <c r="H18" s="35">
        <v>0.81299999999999994</v>
      </c>
      <c r="I18" s="34"/>
      <c r="J18" s="35">
        <v>17</v>
      </c>
      <c r="K18" s="12">
        <f t="shared" si="0"/>
        <v>-0.41931393468876732</v>
      </c>
      <c r="L18" s="12">
        <f t="shared" si="1"/>
        <v>0.27914526311953997</v>
      </c>
      <c r="M18" s="12">
        <f t="shared" si="2"/>
        <v>-0.54779880041526363</v>
      </c>
      <c r="N18" s="12">
        <f t="shared" si="3"/>
        <v>0.53682611479405606</v>
      </c>
      <c r="O18" s="12">
        <f t="shared" si="4"/>
        <v>-0.12255420658579759</v>
      </c>
      <c r="P18" s="12">
        <f t="shared" si="5"/>
        <v>-0.17771803802008934</v>
      </c>
      <c r="Q18" s="12">
        <f t="shared" si="6"/>
        <v>-0.34097090396306506</v>
      </c>
      <c r="S18" s="12">
        <f t="shared" si="7"/>
        <v>-0.39619225287969351</v>
      </c>
    </row>
    <row r="19" spans="1:19" x14ac:dyDescent="0.45">
      <c r="A19" s="35">
        <v>18</v>
      </c>
      <c r="B19" s="35">
        <v>2</v>
      </c>
      <c r="C19" s="35">
        <v>0.35</v>
      </c>
      <c r="D19" s="35">
        <v>8.4</v>
      </c>
      <c r="E19" s="35">
        <v>1395</v>
      </c>
      <c r="F19" s="35">
        <v>1.44</v>
      </c>
      <c r="G19" s="35">
        <v>53</v>
      </c>
      <c r="H19" s="35">
        <v>1.1000000000000001</v>
      </c>
      <c r="I19" s="34"/>
      <c r="J19" s="35">
        <v>18</v>
      </c>
      <c r="K19" s="12">
        <f t="shared" si="0"/>
        <v>-0.41931393468876732</v>
      </c>
      <c r="L19" s="12">
        <f t="shared" si="1"/>
        <v>0.27914526311953997</v>
      </c>
      <c r="M19" s="12">
        <f t="shared" si="2"/>
        <v>-0.58109044021950607</v>
      </c>
      <c r="N19" s="12">
        <f t="shared" si="3"/>
        <v>0.53682611479405606</v>
      </c>
      <c r="O19" s="12">
        <f t="shared" si="4"/>
        <v>0.22593326520238946</v>
      </c>
      <c r="P19" s="12">
        <f t="shared" si="5"/>
        <v>0.21326164562410702</v>
      </c>
      <c r="Q19" s="12">
        <f t="shared" si="6"/>
        <v>0.11367296925025104</v>
      </c>
      <c r="S19" s="12">
        <f t="shared" si="7"/>
        <v>0.18421744154103506</v>
      </c>
    </row>
    <row r="20" spans="1:19" x14ac:dyDescent="0.45">
      <c r="A20" s="35">
        <v>19</v>
      </c>
      <c r="B20" s="35">
        <v>2</v>
      </c>
      <c r="C20" s="35">
        <v>0.3</v>
      </c>
      <c r="D20" s="35">
        <v>11.6</v>
      </c>
      <c r="E20" s="35">
        <v>1200</v>
      </c>
      <c r="F20" s="35">
        <v>0.62</v>
      </c>
      <c r="G20" s="35">
        <v>34</v>
      </c>
      <c r="H20" s="35">
        <v>0.47199999999999998</v>
      </c>
      <c r="I20" s="34"/>
      <c r="J20" s="35">
        <v>19</v>
      </c>
      <c r="K20" s="12">
        <f t="shared" si="0"/>
        <v>-0.41931393468876732</v>
      </c>
      <c r="L20" s="12">
        <f t="shared" si="1"/>
        <v>-0.74438736831877894</v>
      </c>
      <c r="M20" s="12">
        <f t="shared" si="2"/>
        <v>0.48424203351625555</v>
      </c>
      <c r="N20" s="12">
        <f t="shared" si="3"/>
        <v>-0.56157644441095278</v>
      </c>
      <c r="O20" s="12">
        <f t="shared" si="4"/>
        <v>-0.52606601602475123</v>
      </c>
      <c r="P20" s="12">
        <f t="shared" si="5"/>
        <v>-0.31735363932158805</v>
      </c>
      <c r="Q20" s="12">
        <f t="shared" si="6"/>
        <v>-0.88115752684021043</v>
      </c>
      <c r="S20" s="12">
        <f t="shared" si="7"/>
        <v>-1.4828064480443965</v>
      </c>
    </row>
    <row r="21" spans="1:19" x14ac:dyDescent="0.45">
      <c r="A21" s="35">
        <v>20</v>
      </c>
      <c r="B21" s="35">
        <v>2</v>
      </c>
      <c r="C21" s="35">
        <v>0.3</v>
      </c>
      <c r="D21" s="35">
        <v>11.8</v>
      </c>
      <c r="E21" s="35">
        <v>1395</v>
      </c>
      <c r="F21" s="35">
        <v>1.33</v>
      </c>
      <c r="G21" s="35">
        <v>74</v>
      </c>
      <c r="H21" s="35">
        <v>1.03</v>
      </c>
      <c r="I21" s="34"/>
      <c r="J21" s="35">
        <v>20</v>
      </c>
      <c r="K21" s="12">
        <f t="shared" si="0"/>
        <v>-0.41931393468876732</v>
      </c>
      <c r="L21" s="12">
        <f t="shared" si="1"/>
        <v>-0.74438736831877894</v>
      </c>
      <c r="M21" s="12">
        <f t="shared" si="2"/>
        <v>0.55082531312474103</v>
      </c>
      <c r="N21" s="12">
        <f t="shared" si="3"/>
        <v>0.53682611479405606</v>
      </c>
      <c r="O21" s="12">
        <f t="shared" si="4"/>
        <v>0.1250553128426512</v>
      </c>
      <c r="P21" s="12">
        <f t="shared" si="5"/>
        <v>0.79973117109040148</v>
      </c>
      <c r="Q21" s="12">
        <f t="shared" si="6"/>
        <v>2.7842196860275573E-3</v>
      </c>
      <c r="S21" s="12">
        <f t="shared" si="7"/>
        <v>0.42576041426516559</v>
      </c>
    </row>
    <row r="22" spans="1:19" x14ac:dyDescent="0.45">
      <c r="A22" s="35">
        <v>21</v>
      </c>
      <c r="B22" s="35">
        <v>2</v>
      </c>
      <c r="C22" s="35">
        <v>0.3</v>
      </c>
      <c r="D22" s="35">
        <v>10.7</v>
      </c>
      <c r="E22" s="35">
        <v>1200</v>
      </c>
      <c r="F22" s="35">
        <v>0.88</v>
      </c>
      <c r="G22" s="35">
        <v>49</v>
      </c>
      <c r="H22" s="35">
        <v>0.68100000000000005</v>
      </c>
      <c r="I22" s="34"/>
      <c r="J22" s="35">
        <v>21</v>
      </c>
      <c r="K22" s="12">
        <f t="shared" si="0"/>
        <v>-0.41931393468876732</v>
      </c>
      <c r="L22" s="12">
        <f t="shared" si="1"/>
        <v>-0.74438736831877894</v>
      </c>
      <c r="M22" s="12">
        <f t="shared" si="2"/>
        <v>0.1846172752780724</v>
      </c>
      <c r="N22" s="12">
        <f t="shared" si="3"/>
        <v>-0.56157644441095278</v>
      </c>
      <c r="O22" s="12">
        <f t="shared" si="4"/>
        <v>-0.28762721953809683</v>
      </c>
      <c r="P22" s="12">
        <f t="shared" si="5"/>
        <v>0.10155316458290806</v>
      </c>
      <c r="Q22" s="12">
        <f t="shared" si="6"/>
        <v>-0.55007540314131476</v>
      </c>
      <c r="S22" s="12">
        <f t="shared" si="7"/>
        <v>-1.1384049651184651</v>
      </c>
    </row>
    <row r="23" spans="1:19" x14ac:dyDescent="0.45">
      <c r="A23" s="35">
        <v>22</v>
      </c>
      <c r="B23" s="35">
        <v>2.5</v>
      </c>
      <c r="C23" s="35">
        <v>0.4</v>
      </c>
      <c r="D23" s="35">
        <v>7.8</v>
      </c>
      <c r="E23" s="35">
        <v>1395</v>
      </c>
      <c r="F23" s="35">
        <v>1.41</v>
      </c>
      <c r="G23" s="35">
        <v>24</v>
      </c>
      <c r="H23" s="35">
        <v>2</v>
      </c>
      <c r="I23" s="34"/>
      <c r="J23" s="35">
        <v>22</v>
      </c>
      <c r="K23" s="12">
        <f t="shared" si="0"/>
        <v>0</v>
      </c>
      <c r="L23" s="12">
        <f t="shared" si="1"/>
        <v>1.3026778945578601</v>
      </c>
      <c r="M23" s="12">
        <f t="shared" si="2"/>
        <v>-0.78084027904496156</v>
      </c>
      <c r="N23" s="12">
        <f t="shared" si="3"/>
        <v>0.53682611479405606</v>
      </c>
      <c r="O23" s="12">
        <f t="shared" si="4"/>
        <v>0.19842109637700625</v>
      </c>
      <c r="P23" s="12">
        <f t="shared" si="5"/>
        <v>-0.59662484192458543</v>
      </c>
      <c r="Q23" s="12">
        <f t="shared" si="6"/>
        <v>1.5393854636474087</v>
      </c>
      <c r="S23" s="12">
        <f t="shared" si="7"/>
        <v>1.0999227242033922</v>
      </c>
    </row>
    <row r="24" spans="1:19" x14ac:dyDescent="0.45">
      <c r="A24" s="35">
        <v>23</v>
      </c>
      <c r="B24" s="35">
        <v>3</v>
      </c>
      <c r="C24" s="35">
        <v>0.3</v>
      </c>
      <c r="D24" s="35">
        <v>17.2</v>
      </c>
      <c r="E24" s="35">
        <v>1395</v>
      </c>
      <c r="F24" s="35">
        <v>0.38</v>
      </c>
      <c r="G24" s="35">
        <v>11</v>
      </c>
      <c r="H24" s="35">
        <v>0.45800000000000002</v>
      </c>
      <c r="I24" s="34"/>
      <c r="J24" s="35">
        <v>23</v>
      </c>
      <c r="K24" s="12">
        <f t="shared" si="0"/>
        <v>0.41931393468876732</v>
      </c>
      <c r="L24" s="12">
        <f t="shared" si="1"/>
        <v>-0.74438736831877894</v>
      </c>
      <c r="M24" s="12">
        <f t="shared" si="2"/>
        <v>2.3485738625538386</v>
      </c>
      <c r="N24" s="12">
        <f t="shared" si="3"/>
        <v>0.53682611479405606</v>
      </c>
      <c r="O24" s="12">
        <f t="shared" si="4"/>
        <v>-0.74616336662781679</v>
      </c>
      <c r="P24" s="12">
        <f t="shared" si="5"/>
        <v>-0.959677405308482</v>
      </c>
      <c r="Q24" s="12">
        <f t="shared" si="6"/>
        <v>-0.90333527675305514</v>
      </c>
      <c r="S24" s="12">
        <f t="shared" si="7"/>
        <v>-2.442475248573539E-2</v>
      </c>
    </row>
    <row r="25" spans="1:19" x14ac:dyDescent="0.45">
      <c r="A25" s="35">
        <v>24</v>
      </c>
      <c r="B25" s="35">
        <v>3</v>
      </c>
      <c r="C25" s="35">
        <v>0.4</v>
      </c>
      <c r="D25" s="35">
        <v>9.1</v>
      </c>
      <c r="E25" s="35">
        <v>1395</v>
      </c>
      <c r="F25" s="35">
        <v>0.98</v>
      </c>
      <c r="G25" s="35">
        <v>27</v>
      </c>
      <c r="H25" s="35">
        <v>1.1200000000000001</v>
      </c>
      <c r="I25" s="34"/>
      <c r="J25" s="35">
        <v>24</v>
      </c>
      <c r="K25" s="12">
        <f t="shared" si="0"/>
        <v>0.41931393468876732</v>
      </c>
      <c r="L25" s="12">
        <f t="shared" si="1"/>
        <v>1.3026778945578601</v>
      </c>
      <c r="M25" s="12">
        <f t="shared" si="2"/>
        <v>-0.34804896158980841</v>
      </c>
      <c r="N25" s="12">
        <f t="shared" si="3"/>
        <v>0.53682611479405606</v>
      </c>
      <c r="O25" s="12">
        <f t="shared" si="4"/>
        <v>-0.19591999012015285</v>
      </c>
      <c r="P25" s="12">
        <f t="shared" si="5"/>
        <v>-0.51284348114368616</v>
      </c>
      <c r="Q25" s="12">
        <f t="shared" si="6"/>
        <v>0.14535546912574346</v>
      </c>
      <c r="S25" s="12">
        <f t="shared" si="7"/>
        <v>0.67368049015638976</v>
      </c>
    </row>
    <row r="26" spans="1:19" x14ac:dyDescent="0.45">
      <c r="A26" s="35">
        <v>25</v>
      </c>
      <c r="B26" s="35">
        <v>3</v>
      </c>
      <c r="C26" s="35">
        <v>0.35</v>
      </c>
      <c r="D26" s="35">
        <v>12.9</v>
      </c>
      <c r="E26" s="35">
        <v>1395</v>
      </c>
      <c r="F26" s="35">
        <v>0.72</v>
      </c>
      <c r="G26" s="35">
        <v>40</v>
      </c>
      <c r="H26" s="35">
        <v>0.83299999999999996</v>
      </c>
      <c r="I26" s="34"/>
      <c r="J26" s="35">
        <v>25</v>
      </c>
      <c r="K26" s="12">
        <f t="shared" si="0"/>
        <v>0.41931393468876732</v>
      </c>
      <c r="L26" s="12">
        <f t="shared" si="1"/>
        <v>0.27914526311953997</v>
      </c>
      <c r="M26" s="12">
        <f t="shared" si="2"/>
        <v>0.91703335097140903</v>
      </c>
      <c r="N26" s="12">
        <f t="shared" si="3"/>
        <v>0.53682611479405606</v>
      </c>
      <c r="O26" s="12">
        <f t="shared" si="4"/>
        <v>-0.43435878660680721</v>
      </c>
      <c r="P26" s="12">
        <f t="shared" si="5"/>
        <v>-0.14979091775978959</v>
      </c>
      <c r="Q26" s="12">
        <f t="shared" si="6"/>
        <v>-0.30928840408757263</v>
      </c>
      <c r="S26" s="12">
        <f t="shared" si="7"/>
        <v>0.62944027755980136</v>
      </c>
    </row>
    <row r="27" spans="1:19" x14ac:dyDescent="0.45">
      <c r="A27" s="35">
        <v>26</v>
      </c>
      <c r="B27" s="35">
        <v>3</v>
      </c>
      <c r="C27" s="35">
        <v>0.3</v>
      </c>
      <c r="D27" s="35">
        <v>16.3</v>
      </c>
      <c r="E27" s="35">
        <v>1200</v>
      </c>
      <c r="F27" s="35">
        <v>0.26</v>
      </c>
      <c r="G27" s="35">
        <v>14</v>
      </c>
      <c r="H27" s="35">
        <v>0.29199999999999998</v>
      </c>
      <c r="I27" s="34"/>
      <c r="J27" s="35">
        <v>26</v>
      </c>
      <c r="K27" s="12">
        <f t="shared" si="0"/>
        <v>0.41931393468876732</v>
      </c>
      <c r="L27" s="12">
        <f t="shared" si="1"/>
        <v>-0.74438736831877894</v>
      </c>
      <c r="M27" s="12">
        <f t="shared" si="2"/>
        <v>2.048949104315656</v>
      </c>
      <c r="N27" s="12">
        <f t="shared" si="3"/>
        <v>-0.56157644441095278</v>
      </c>
      <c r="O27" s="12">
        <f t="shared" si="4"/>
        <v>-0.85621204192934952</v>
      </c>
      <c r="P27" s="12">
        <f t="shared" si="5"/>
        <v>-0.87589604452758285</v>
      </c>
      <c r="Q27" s="12">
        <f t="shared" si="6"/>
        <v>-1.1663000257196419</v>
      </c>
      <c r="S27" s="12">
        <f t="shared" si="7"/>
        <v>-0.86805444295094136</v>
      </c>
    </row>
    <row r="28" spans="1:19" x14ac:dyDescent="0.45">
      <c r="A28" s="35">
        <v>27</v>
      </c>
      <c r="B28" s="35">
        <v>3</v>
      </c>
      <c r="C28" s="35">
        <v>0.35</v>
      </c>
      <c r="D28" s="35">
        <v>11.9</v>
      </c>
      <c r="E28" s="35">
        <v>1200</v>
      </c>
      <c r="F28" s="35">
        <v>0.33</v>
      </c>
      <c r="G28" s="35">
        <v>18</v>
      </c>
      <c r="H28" s="35">
        <v>0.375</v>
      </c>
      <c r="I28" s="34"/>
      <c r="J28" s="35">
        <v>27</v>
      </c>
      <c r="K28" s="12">
        <f t="shared" si="0"/>
        <v>0.41931393468876732</v>
      </c>
      <c r="L28" s="12">
        <f t="shared" si="1"/>
        <v>0.27914526311953997</v>
      </c>
      <c r="M28" s="12">
        <f t="shared" si="2"/>
        <v>0.58411695292898347</v>
      </c>
      <c r="N28" s="12">
        <f t="shared" si="3"/>
        <v>-0.56157644441095278</v>
      </c>
      <c r="O28" s="12">
        <f t="shared" si="4"/>
        <v>-0.79201698133678866</v>
      </c>
      <c r="P28" s="12">
        <f t="shared" si="5"/>
        <v>-0.76418756348638384</v>
      </c>
      <c r="Q28" s="12">
        <f t="shared" si="6"/>
        <v>-1.0348176512363485</v>
      </c>
      <c r="S28" s="12">
        <f t="shared" si="7"/>
        <v>-0.93501124486659148</v>
      </c>
    </row>
    <row r="29" spans="1:19" x14ac:dyDescent="0.45">
      <c r="A29" s="35">
        <v>28</v>
      </c>
      <c r="B29" s="35">
        <v>4</v>
      </c>
      <c r="C29" s="35">
        <v>0.4</v>
      </c>
      <c r="D29" s="35">
        <v>13.3</v>
      </c>
      <c r="E29" s="35">
        <v>1395</v>
      </c>
      <c r="F29" s="35">
        <v>1.1100000000000001</v>
      </c>
      <c r="G29" s="35">
        <v>41</v>
      </c>
      <c r="H29" s="35">
        <v>1.71</v>
      </c>
      <c r="I29" s="34"/>
      <c r="J29" s="35">
        <v>28</v>
      </c>
      <c r="K29" s="12">
        <f t="shared" si="0"/>
        <v>1.257941804066302</v>
      </c>
      <c r="L29" s="12">
        <f t="shared" si="1"/>
        <v>1.3026778945578601</v>
      </c>
      <c r="M29" s="12">
        <f t="shared" si="2"/>
        <v>1.0501999101883794</v>
      </c>
      <c r="N29" s="12">
        <f t="shared" si="3"/>
        <v>0.53682611479405606</v>
      </c>
      <c r="O29" s="12">
        <f t="shared" si="4"/>
        <v>-7.6700591876825555E-2</v>
      </c>
      <c r="P29" s="12">
        <f t="shared" si="5"/>
        <v>-0.12186379749948986</v>
      </c>
      <c r="Q29" s="12">
        <f t="shared" si="6"/>
        <v>1.079989215452769</v>
      </c>
      <c r="S29" s="12">
        <f t="shared" si="7"/>
        <v>2.5145352748415255</v>
      </c>
    </row>
    <row r="30" spans="1:19" x14ac:dyDescent="0.45">
      <c r="A30" s="35">
        <v>29</v>
      </c>
      <c r="B30" s="35">
        <v>4</v>
      </c>
      <c r="C30" s="35">
        <v>0.4</v>
      </c>
      <c r="D30" s="35">
        <v>12.5</v>
      </c>
      <c r="E30" s="35">
        <v>1200</v>
      </c>
      <c r="F30" s="35">
        <v>0.36</v>
      </c>
      <c r="G30" s="35">
        <v>27</v>
      </c>
      <c r="H30" s="35">
        <v>0.56299999999999994</v>
      </c>
      <c r="I30" s="34"/>
      <c r="J30" s="35">
        <v>29</v>
      </c>
      <c r="K30" s="12">
        <f t="shared" si="0"/>
        <v>1.257941804066302</v>
      </c>
      <c r="L30" s="12">
        <f t="shared" si="1"/>
        <v>1.3026778945578601</v>
      </c>
      <c r="M30" s="12">
        <f t="shared" si="2"/>
        <v>0.78386679175443863</v>
      </c>
      <c r="N30" s="12">
        <f t="shared" si="3"/>
        <v>-0.56157644441095278</v>
      </c>
      <c r="O30" s="12">
        <f t="shared" si="4"/>
        <v>-0.76450481251140556</v>
      </c>
      <c r="P30" s="12">
        <f t="shared" si="5"/>
        <v>-0.51284348114368616</v>
      </c>
      <c r="Q30" s="12">
        <f t="shared" si="6"/>
        <v>-0.73700215240672007</v>
      </c>
      <c r="S30" s="12">
        <f t="shared" si="7"/>
        <v>0.38427979995291806</v>
      </c>
    </row>
    <row r="31" spans="1:19" x14ac:dyDescent="0.45">
      <c r="A31" s="35">
        <v>30</v>
      </c>
      <c r="B31" s="35">
        <v>5</v>
      </c>
      <c r="C31" s="35">
        <v>0.4</v>
      </c>
      <c r="D31" s="35">
        <v>15.9</v>
      </c>
      <c r="E31" s="35">
        <v>1395</v>
      </c>
      <c r="F31" s="35">
        <v>0.66</v>
      </c>
      <c r="G31" s="35">
        <v>37</v>
      </c>
      <c r="H31" s="35">
        <v>1.23</v>
      </c>
      <c r="I31" s="34"/>
      <c r="J31" s="35">
        <v>30</v>
      </c>
      <c r="K31" s="12">
        <f t="shared" si="0"/>
        <v>2.0965696734438368</v>
      </c>
      <c r="L31" s="12">
        <f t="shared" si="1"/>
        <v>1.3026778945578601</v>
      </c>
      <c r="M31" s="12">
        <f t="shared" si="2"/>
        <v>1.9157825450986856</v>
      </c>
      <c r="N31" s="12">
        <f t="shared" si="3"/>
        <v>0.53682611479405606</v>
      </c>
      <c r="O31" s="12">
        <f t="shared" si="4"/>
        <v>-0.48938312425757358</v>
      </c>
      <c r="P31" s="12">
        <f t="shared" si="5"/>
        <v>-0.23357227854068882</v>
      </c>
      <c r="Q31" s="12">
        <f t="shared" si="6"/>
        <v>0.31960921844095147</v>
      </c>
      <c r="S31" s="12">
        <f t="shared" si="7"/>
        <v>2.7242550217685642</v>
      </c>
    </row>
    <row r="32" spans="1:19" x14ac:dyDescent="0.45">
      <c r="A32" s="35">
        <v>31</v>
      </c>
      <c r="B32" s="35">
        <v>5</v>
      </c>
      <c r="C32" s="35">
        <v>0.4</v>
      </c>
      <c r="D32" s="35">
        <v>14.7</v>
      </c>
      <c r="E32" s="35">
        <v>1200</v>
      </c>
      <c r="F32" s="35">
        <v>0.86</v>
      </c>
      <c r="G32" s="35">
        <v>48</v>
      </c>
      <c r="H32" s="35">
        <v>1.6</v>
      </c>
      <c r="I32" s="34"/>
      <c r="J32" s="35">
        <v>31</v>
      </c>
      <c r="K32" s="12">
        <f t="shared" si="0"/>
        <v>2.0965696734438368</v>
      </c>
      <c r="L32" s="12">
        <f t="shared" si="1"/>
        <v>1.3026778945578601</v>
      </c>
      <c r="M32" s="12">
        <f t="shared" si="2"/>
        <v>1.5162828674477746</v>
      </c>
      <c r="N32" s="12">
        <f t="shared" si="3"/>
        <v>-0.56157644441095278</v>
      </c>
      <c r="O32" s="12">
        <f t="shared" si="4"/>
        <v>-0.30596866542168566</v>
      </c>
      <c r="P32" s="12">
        <f t="shared" si="5"/>
        <v>7.3626044322608317E-2</v>
      </c>
      <c r="Q32" s="12">
        <f t="shared" si="6"/>
        <v>0.90573546613756095</v>
      </c>
      <c r="S32" s="12">
        <f t="shared" si="7"/>
        <v>2.5136734180385014</v>
      </c>
    </row>
    <row r="33" spans="1:19" x14ac:dyDescent="0.45">
      <c r="A33" s="35">
        <v>32</v>
      </c>
      <c r="B33" s="35">
        <v>5</v>
      </c>
      <c r="C33" s="35">
        <v>0.4</v>
      </c>
      <c r="D33" s="35">
        <v>11.5</v>
      </c>
      <c r="E33" s="35">
        <v>700</v>
      </c>
      <c r="F33" s="35">
        <v>0.52</v>
      </c>
      <c r="G33" s="35">
        <v>48</v>
      </c>
      <c r="H33" s="35">
        <v>1</v>
      </c>
      <c r="I33" s="34"/>
      <c r="J33" s="35">
        <v>32</v>
      </c>
      <c r="K33" s="12">
        <f t="shared" si="0"/>
        <v>2.0965696734438368</v>
      </c>
      <c r="L33" s="12">
        <f t="shared" si="1"/>
        <v>1.3026778945578601</v>
      </c>
      <c r="M33" s="12">
        <f t="shared" si="2"/>
        <v>0.45095039371201312</v>
      </c>
      <c r="N33" s="12">
        <f t="shared" si="3"/>
        <v>-3.3779932628853344</v>
      </c>
      <c r="O33" s="12">
        <f t="shared" si="4"/>
        <v>-0.61777324544269518</v>
      </c>
      <c r="P33" s="12">
        <f t="shared" si="5"/>
        <v>7.3626044322608317E-2</v>
      </c>
      <c r="Q33" s="12">
        <f t="shared" si="6"/>
        <v>-4.4739530127211082E-2</v>
      </c>
      <c r="S33" s="12">
        <f t="shared" si="7"/>
        <v>-5.8341016209461138E-2</v>
      </c>
    </row>
    <row r="34" spans="1:19" s="18" customFormat="1" x14ac:dyDescent="0.45">
      <c r="A34" s="16">
        <v>33</v>
      </c>
      <c r="B34" s="16">
        <v>5</v>
      </c>
      <c r="C34" s="35">
        <v>0.4</v>
      </c>
      <c r="D34" s="16">
        <v>11.4</v>
      </c>
      <c r="E34" s="16">
        <v>700</v>
      </c>
      <c r="F34" s="16">
        <v>0.54</v>
      </c>
      <c r="G34" s="16">
        <v>50</v>
      </c>
      <c r="H34" s="16">
        <v>1.04</v>
      </c>
      <c r="I34" s="17"/>
      <c r="J34" s="16">
        <v>33</v>
      </c>
      <c r="K34" s="12">
        <f t="shared" si="0"/>
        <v>2.0965696734438368</v>
      </c>
      <c r="L34" s="12">
        <f t="shared" si="1"/>
        <v>1.3026778945578601</v>
      </c>
      <c r="M34" s="12">
        <f t="shared" si="2"/>
        <v>0.41765875390777063</v>
      </c>
      <c r="N34" s="12">
        <f t="shared" si="3"/>
        <v>-3.3779932628853344</v>
      </c>
      <c r="O34" s="12">
        <f t="shared" si="4"/>
        <v>-0.5994317995591063</v>
      </c>
      <c r="P34" s="12">
        <f t="shared" si="5"/>
        <v>0.12948028484320778</v>
      </c>
      <c r="Q34" s="12">
        <f t="shared" si="6"/>
        <v>1.8625469623773771E-2</v>
      </c>
      <c r="S34" s="12">
        <f t="shared" si="7"/>
        <v>-6.2064930339956418E-3</v>
      </c>
    </row>
    <row r="35" spans="1:19" x14ac:dyDescent="0.45">
      <c r="A35" s="6" t="s">
        <v>12</v>
      </c>
      <c r="B35" s="6">
        <f>AVERAGE(B2:B34)</f>
        <v>2.5</v>
      </c>
      <c r="C35" s="23">
        <f t="shared" ref="C35:H35" si="9">AVERAGE(C2:C34)</f>
        <v>0.33636363636363642</v>
      </c>
      <c r="D35" s="23">
        <f t="shared" si="9"/>
        <v>10.145454545454545</v>
      </c>
      <c r="E35" s="23">
        <f t="shared" si="9"/>
        <v>1299.6969696969697</v>
      </c>
      <c r="F35" s="23">
        <f t="shared" si="9"/>
        <v>1.1936363636363634</v>
      </c>
      <c r="G35" s="23">
        <f t="shared" si="9"/>
        <v>45.363636363636367</v>
      </c>
      <c r="H35" s="23">
        <f t="shared" si="9"/>
        <v>1.0282424242424246</v>
      </c>
      <c r="I35" s="7"/>
      <c r="J35" s="6" t="s">
        <v>12</v>
      </c>
      <c r="K35" s="20">
        <f>IF(AVERAGE(K2:K34)&lt;0.000001,0,AVERAGE(K2:K34))</f>
        <v>0</v>
      </c>
      <c r="L35" s="20">
        <f t="shared" ref="L35:Q35" si="10">IF(AVERAGE(L2:L34)&lt;0.000001,0,AVERAGE(L2:L34))</f>
        <v>0</v>
      </c>
      <c r="M35" s="20">
        <f t="shared" si="10"/>
        <v>0</v>
      </c>
      <c r="N35" s="20">
        <f t="shared" si="10"/>
        <v>0</v>
      </c>
      <c r="O35" s="20">
        <f t="shared" si="10"/>
        <v>0</v>
      </c>
      <c r="P35" s="20">
        <f t="shared" si="10"/>
        <v>0</v>
      </c>
      <c r="Q35" s="20">
        <f t="shared" si="10"/>
        <v>0</v>
      </c>
      <c r="R35" s="8"/>
      <c r="S35" s="21">
        <f>STDEV(S2:S34)</f>
        <v>1.265361124055236</v>
      </c>
    </row>
    <row r="36" spans="1:19" x14ac:dyDescent="0.45">
      <c r="A36" s="6" t="s">
        <v>13</v>
      </c>
      <c r="B36" s="21">
        <f>STDEV(B2:B34)</f>
        <v>1.192424001771182</v>
      </c>
      <c r="C36" s="21">
        <f t="shared" ref="C36:H36" si="11">STDEV(C2:C34)</f>
        <v>4.8850421045919662E-2</v>
      </c>
      <c r="D36" s="21">
        <f t="shared" si="11"/>
        <v>3.0037571170422308</v>
      </c>
      <c r="E36" s="21">
        <f t="shared" si="11"/>
        <v>177.5305404797447</v>
      </c>
      <c r="F36" s="21">
        <f t="shared" si="11"/>
        <v>1.0904265741609396</v>
      </c>
      <c r="G36" s="21">
        <f t="shared" si="11"/>
        <v>35.807487155113755</v>
      </c>
      <c r="H36" s="21">
        <f t="shared" si="11"/>
        <v>0.63126331819133852</v>
      </c>
      <c r="I36" s="22"/>
      <c r="J36" s="21" t="s">
        <v>13</v>
      </c>
      <c r="K36" s="21">
        <f t="shared" ref="K36:Q36" si="12">STDEV(K2:K34)</f>
        <v>1</v>
      </c>
      <c r="L36" s="21">
        <f t="shared" si="12"/>
        <v>1.0000000000000013</v>
      </c>
      <c r="M36" s="21">
        <f t="shared" si="12"/>
        <v>0.999999999999998</v>
      </c>
      <c r="N36" s="21">
        <f t="shared" si="12"/>
        <v>1.0000000000000004</v>
      </c>
      <c r="O36" s="21">
        <f t="shared" si="12"/>
        <v>1.0000000000000004</v>
      </c>
      <c r="P36" s="21">
        <f t="shared" si="12"/>
        <v>1</v>
      </c>
      <c r="Q36" s="21">
        <f t="shared" si="12"/>
        <v>1.0000000000000002</v>
      </c>
    </row>
    <row r="39" spans="1:19" x14ac:dyDescent="0.45">
      <c r="L39" t="s">
        <v>19</v>
      </c>
    </row>
  </sheetData>
  <mergeCells count="4">
    <mergeCell ref="U7:V7"/>
    <mergeCell ref="U12:V12"/>
    <mergeCell ref="U13:V13"/>
    <mergeCell ref="U14:V14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9A2F-8D7C-4101-9F87-DD5DB5D8CDB0}">
  <sheetPr codeName="Sheet7"/>
  <dimension ref="A1:AF39"/>
  <sheetViews>
    <sheetView showGridLines="0" showWhiteSpace="0" topLeftCell="J1" zoomScale="75" zoomScaleNormal="75" workbookViewId="0">
      <selection activeCell="U22" sqref="U22"/>
    </sheetView>
  </sheetViews>
  <sheetFormatPr defaultColWidth="10.8984375" defaultRowHeight="18" x14ac:dyDescent="0.45"/>
  <cols>
    <col min="5" max="8" width="10.8984375" customWidth="1"/>
    <col min="9" max="9" width="2.5" customWidth="1"/>
    <col min="11" max="11" width="12.19921875" bestFit="1" customWidth="1"/>
    <col min="18" max="18" width="2.59765625" customWidth="1"/>
    <col min="20" max="20" width="1.69921875" customWidth="1"/>
    <col min="22" max="22" width="2.59765625" customWidth="1"/>
    <col min="23" max="28" width="6.69921875" customWidth="1"/>
    <col min="29" max="29" width="6.5" customWidth="1"/>
    <col min="30" max="30" width="6.69921875" customWidth="1"/>
    <col min="33" max="33" width="0.8984375" customWidth="1"/>
  </cols>
  <sheetData>
    <row r="1" spans="1:32" ht="20.399999999999999" x14ac:dyDescent="0.45">
      <c r="A1" s="27" t="s">
        <v>0</v>
      </c>
      <c r="B1" s="26" t="s">
        <v>27</v>
      </c>
      <c r="C1" s="26" t="s">
        <v>28</v>
      </c>
      <c r="D1" s="26" t="s">
        <v>29</v>
      </c>
      <c r="E1" s="26" t="s">
        <v>30</v>
      </c>
      <c r="F1" s="26" t="s">
        <v>31</v>
      </c>
      <c r="G1" s="26" t="s">
        <v>32</v>
      </c>
      <c r="H1" s="26" t="s">
        <v>33</v>
      </c>
      <c r="I1" s="2"/>
      <c r="J1" s="27" t="s">
        <v>0</v>
      </c>
      <c r="K1" s="26" t="s">
        <v>34</v>
      </c>
      <c r="L1" s="26" t="s">
        <v>35</v>
      </c>
      <c r="M1" s="26" t="s">
        <v>36</v>
      </c>
      <c r="N1" s="26" t="s">
        <v>37</v>
      </c>
      <c r="O1" s="26" t="s">
        <v>38</v>
      </c>
      <c r="P1" s="26" t="s">
        <v>39</v>
      </c>
      <c r="Q1" s="26" t="s">
        <v>40</v>
      </c>
      <c r="R1" s="28"/>
      <c r="S1" s="5" t="s">
        <v>11</v>
      </c>
      <c r="T1" s="4"/>
    </row>
    <row r="2" spans="1:32" x14ac:dyDescent="0.45">
      <c r="A2" s="33">
        <v>1</v>
      </c>
      <c r="B2" s="33">
        <v>1</v>
      </c>
      <c r="C2" s="33">
        <v>0.25</v>
      </c>
      <c r="D2" s="33">
        <v>6.7</v>
      </c>
      <c r="E2" s="33">
        <v>1200</v>
      </c>
      <c r="F2" s="33">
        <v>4.9800000000000004</v>
      </c>
      <c r="G2" s="33">
        <v>138</v>
      </c>
      <c r="H2" s="33">
        <v>2.88</v>
      </c>
      <c r="I2" s="32"/>
      <c r="J2" s="33">
        <v>1</v>
      </c>
      <c r="K2" s="12">
        <f>STANDARDIZE(B2,$B$35,$B$36)</f>
        <v>-1.257941804066302</v>
      </c>
      <c r="L2" s="12">
        <f>STANDARDIZE(C2,$C$35,$C$36)</f>
        <v>-1.767919999757098</v>
      </c>
      <c r="M2" s="12">
        <f>STANDARDIZE(D2,$D$35,$D$36)</f>
        <v>-1.1470483168916297</v>
      </c>
      <c r="N2" s="12">
        <f>STANDARDIZE(E2,$E$35,$E$36)</f>
        <v>-0.56157644441095278</v>
      </c>
      <c r="O2" s="12">
        <f>STANDARDIZE(F2,$F$35,$F$36)</f>
        <v>3.4723691865976072</v>
      </c>
      <c r="P2" s="12">
        <f>STANDARDIZE(G2,$G$35,$G$36)</f>
        <v>2.5870668677495847</v>
      </c>
      <c r="Q2" s="12">
        <f>STANDARDIZE(H2,$H$35,$H$36)</f>
        <v>2.9334154581690739</v>
      </c>
      <c r="S2" s="12">
        <f>SUMPRODUCT($W$13:$AC$13,K2:Q2)</f>
        <v>5.418386754897865</v>
      </c>
    </row>
    <row r="3" spans="1:32" x14ac:dyDescent="0.45">
      <c r="A3" s="33">
        <v>2</v>
      </c>
      <c r="B3" s="33">
        <v>1</v>
      </c>
      <c r="C3" s="33">
        <v>0.25</v>
      </c>
      <c r="D3" s="33">
        <v>6.7</v>
      </c>
      <c r="E3" s="33">
        <v>1395</v>
      </c>
      <c r="F3" s="33">
        <v>1.64</v>
      </c>
      <c r="G3" s="33">
        <v>68</v>
      </c>
      <c r="H3" s="33">
        <v>0.94</v>
      </c>
      <c r="I3" s="32"/>
      <c r="J3" s="33">
        <v>2</v>
      </c>
      <c r="K3" s="12">
        <f t="shared" ref="K3:K34" si="0">STANDARDIZE(B3,$B$35,$B$36)</f>
        <v>-1.257941804066302</v>
      </c>
      <c r="L3" s="12">
        <f t="shared" ref="L3:L34" si="1">STANDARDIZE(C3,$C$35,$C$36)</f>
        <v>-1.767919999757098</v>
      </c>
      <c r="M3" s="12">
        <f t="shared" ref="M3:M34" si="2">STANDARDIZE(D3,$D$35,$D$36)</f>
        <v>-1.1470483168916297</v>
      </c>
      <c r="N3" s="12">
        <f t="shared" ref="N3:N34" si="3">STANDARDIZE(E3,$E$35,$E$36)</f>
        <v>0.53682611479405606</v>
      </c>
      <c r="O3" s="12">
        <f t="shared" ref="O3:O34" si="4">STANDARDIZE(F3,$F$35,$F$36)</f>
        <v>0.40934772403827741</v>
      </c>
      <c r="P3" s="12">
        <f t="shared" ref="P3:P34" si="5">STANDARDIZE(G3,$G$35,$G$36)</f>
        <v>0.63216844952860307</v>
      </c>
      <c r="Q3" s="12">
        <f t="shared" ref="Q3:Q34" si="6">STANDARDIZE(H3,$H$35,$H$36)</f>
        <v>-0.13978702975368837</v>
      </c>
      <c r="S3" s="12">
        <f t="shared" ref="S3:S34" si="7">SUMPRODUCT($W$13:$AC$13,K3:Q3)</f>
        <v>2.0266763194655057</v>
      </c>
    </row>
    <row r="4" spans="1:32" x14ac:dyDescent="0.45">
      <c r="A4" s="33">
        <v>3</v>
      </c>
      <c r="B4" s="33">
        <v>1</v>
      </c>
      <c r="C4" s="33">
        <v>0.25</v>
      </c>
      <c r="D4" s="33">
        <v>7</v>
      </c>
      <c r="E4" s="33">
        <v>1200</v>
      </c>
      <c r="F4" s="33">
        <v>3</v>
      </c>
      <c r="G4" s="33">
        <v>125</v>
      </c>
      <c r="H4" s="33">
        <v>1.74</v>
      </c>
      <c r="I4" s="32"/>
      <c r="J4" s="33">
        <v>3</v>
      </c>
      <c r="K4" s="12">
        <f t="shared" si="0"/>
        <v>-1.257941804066302</v>
      </c>
      <c r="L4" s="12">
        <f t="shared" si="1"/>
        <v>-1.767919999757098</v>
      </c>
      <c r="M4" s="12">
        <f t="shared" si="2"/>
        <v>-1.0471733974789019</v>
      </c>
      <c r="N4" s="12">
        <f t="shared" si="3"/>
        <v>-0.56157644441095278</v>
      </c>
      <c r="O4" s="12">
        <f t="shared" si="4"/>
        <v>1.6565660441223158</v>
      </c>
      <c r="P4" s="12">
        <f t="shared" si="5"/>
        <v>2.2240143043656881</v>
      </c>
      <c r="Q4" s="12">
        <f t="shared" si="6"/>
        <v>1.1275129652660076</v>
      </c>
      <c r="S4" s="12">
        <f t="shared" si="7"/>
        <v>3.6785722621169934</v>
      </c>
    </row>
    <row r="5" spans="1:32" x14ac:dyDescent="0.45">
      <c r="A5" s="33">
        <v>4</v>
      </c>
      <c r="B5" s="33">
        <v>1</v>
      </c>
      <c r="C5" s="33">
        <v>0.25</v>
      </c>
      <c r="D5" s="33">
        <v>7</v>
      </c>
      <c r="E5" s="33">
        <v>1200</v>
      </c>
      <c r="F5" s="33">
        <v>4.01</v>
      </c>
      <c r="G5" s="33">
        <v>152</v>
      </c>
      <c r="H5" s="33">
        <v>1.58</v>
      </c>
      <c r="I5" s="32"/>
      <c r="J5" s="33">
        <v>4</v>
      </c>
      <c r="K5" s="12">
        <f t="shared" si="0"/>
        <v>-1.257941804066302</v>
      </c>
      <c r="L5" s="12">
        <f t="shared" si="1"/>
        <v>-1.767919999757098</v>
      </c>
      <c r="M5" s="12">
        <f t="shared" si="2"/>
        <v>-1.0471733974789019</v>
      </c>
      <c r="N5" s="12">
        <f t="shared" si="3"/>
        <v>-0.56157644441095278</v>
      </c>
      <c r="O5" s="12">
        <f t="shared" si="4"/>
        <v>2.5828090612435499</v>
      </c>
      <c r="P5" s="12">
        <f t="shared" si="5"/>
        <v>2.9780465513937808</v>
      </c>
      <c r="Q5" s="12">
        <f t="shared" si="6"/>
        <v>0.87405296626206852</v>
      </c>
      <c r="S5" s="12">
        <f t="shared" si="7"/>
        <v>4.3838491414643075</v>
      </c>
    </row>
    <row r="6" spans="1:32" x14ac:dyDescent="0.45">
      <c r="A6" s="33">
        <v>5</v>
      </c>
      <c r="B6" s="33">
        <v>1.5</v>
      </c>
      <c r="C6" s="33">
        <v>0.35</v>
      </c>
      <c r="D6" s="33">
        <v>5.4</v>
      </c>
      <c r="E6" s="33">
        <v>1395</v>
      </c>
      <c r="F6" s="33">
        <v>3.26</v>
      </c>
      <c r="G6" s="33">
        <v>91</v>
      </c>
      <c r="H6" s="33">
        <v>2.5299999999999998</v>
      </c>
      <c r="I6" s="32"/>
      <c r="J6" s="33">
        <v>5</v>
      </c>
      <c r="K6" s="12">
        <f t="shared" si="0"/>
        <v>-0.83862786937753464</v>
      </c>
      <c r="L6" s="12">
        <f t="shared" si="1"/>
        <v>0.27914526311953997</v>
      </c>
      <c r="M6" s="12">
        <f t="shared" si="2"/>
        <v>-1.5798396343467827</v>
      </c>
      <c r="N6" s="12">
        <f t="shared" si="3"/>
        <v>0.53682611479405606</v>
      </c>
      <c r="O6" s="12">
        <f t="shared" si="4"/>
        <v>1.8950048406089699</v>
      </c>
      <c r="P6" s="12">
        <f t="shared" si="5"/>
        <v>1.2744922155154972</v>
      </c>
      <c r="Q6" s="12">
        <f t="shared" si="6"/>
        <v>2.3789717103479568</v>
      </c>
      <c r="S6" s="12">
        <f t="shared" si="7"/>
        <v>3.2370999316306053</v>
      </c>
    </row>
    <row r="7" spans="1:32" x14ac:dyDescent="0.45">
      <c r="A7" s="33">
        <v>6</v>
      </c>
      <c r="B7" s="33">
        <v>1.5</v>
      </c>
      <c r="C7" s="33">
        <v>0.3</v>
      </c>
      <c r="D7" s="33">
        <v>8.3000000000000007</v>
      </c>
      <c r="E7" s="33">
        <v>1395</v>
      </c>
      <c r="F7" s="33">
        <v>1.28</v>
      </c>
      <c r="G7" s="33">
        <v>53</v>
      </c>
      <c r="H7" s="33">
        <v>1.1000000000000001</v>
      </c>
      <c r="I7" s="32"/>
      <c r="J7" s="33">
        <v>6</v>
      </c>
      <c r="K7" s="12">
        <f t="shared" si="0"/>
        <v>-0.83862786937753464</v>
      </c>
      <c r="L7" s="12">
        <f t="shared" si="1"/>
        <v>-0.74438736831877894</v>
      </c>
      <c r="M7" s="12">
        <f t="shared" si="2"/>
        <v>-0.6143820800237485</v>
      </c>
      <c r="N7" s="12">
        <f t="shared" si="3"/>
        <v>0.53682611479405606</v>
      </c>
      <c r="O7" s="12">
        <f t="shared" si="4"/>
        <v>7.9201698133679152E-2</v>
      </c>
      <c r="P7" s="12">
        <f t="shared" si="5"/>
        <v>0.21326164562410702</v>
      </c>
      <c r="Q7" s="12">
        <f t="shared" si="6"/>
        <v>0.11367296925025104</v>
      </c>
      <c r="S7" s="12">
        <f t="shared" si="7"/>
        <v>1.0427595421156859</v>
      </c>
      <c r="U7" s="40" t="s">
        <v>17</v>
      </c>
      <c r="V7" s="40"/>
      <c r="W7">
        <f>VAR(S2:S34)</f>
        <v>3.6236499748999291</v>
      </c>
      <c r="Y7" s="10"/>
    </row>
    <row r="8" spans="1:32" x14ac:dyDescent="0.45">
      <c r="A8" s="33">
        <v>7</v>
      </c>
      <c r="B8" s="33">
        <v>2</v>
      </c>
      <c r="C8" s="33">
        <v>0.3</v>
      </c>
      <c r="D8" s="33">
        <v>11.2</v>
      </c>
      <c r="E8" s="33">
        <v>1395</v>
      </c>
      <c r="F8" s="33">
        <v>0.42</v>
      </c>
      <c r="G8" s="33">
        <v>9</v>
      </c>
      <c r="H8" s="33">
        <v>0.375</v>
      </c>
      <c r="I8" s="32"/>
      <c r="J8" s="33">
        <v>7</v>
      </c>
      <c r="K8" s="12">
        <f t="shared" si="0"/>
        <v>-0.41931393468876732</v>
      </c>
      <c r="L8" s="12">
        <f t="shared" si="1"/>
        <v>-0.74438736831877894</v>
      </c>
      <c r="M8" s="12">
        <f t="shared" si="2"/>
        <v>0.35107547429928521</v>
      </c>
      <c r="N8" s="12">
        <f t="shared" si="3"/>
        <v>0.53682611479405606</v>
      </c>
      <c r="O8" s="12">
        <f t="shared" si="4"/>
        <v>-0.70948047486063925</v>
      </c>
      <c r="P8" s="12">
        <f t="shared" si="5"/>
        <v>-1.0155316458290815</v>
      </c>
      <c r="Q8" s="12">
        <f t="shared" si="6"/>
        <v>-1.0348176512363485</v>
      </c>
      <c r="S8" s="12">
        <f t="shared" si="7"/>
        <v>-0.84146146932349564</v>
      </c>
    </row>
    <row r="9" spans="1:32" x14ac:dyDescent="0.45">
      <c r="A9" s="33">
        <v>8</v>
      </c>
      <c r="B9" s="33">
        <v>2</v>
      </c>
      <c r="C9" s="33">
        <v>0.35</v>
      </c>
      <c r="D9" s="33">
        <v>8.3000000000000007</v>
      </c>
      <c r="E9" s="33">
        <v>1395</v>
      </c>
      <c r="F9" s="33">
        <v>0.99</v>
      </c>
      <c r="G9" s="33">
        <v>22</v>
      </c>
      <c r="H9" s="33">
        <v>0.91700000000000004</v>
      </c>
      <c r="I9" s="32"/>
      <c r="J9" s="33">
        <v>8</v>
      </c>
      <c r="K9" s="12">
        <f t="shared" si="0"/>
        <v>-0.41931393468876732</v>
      </c>
      <c r="L9" s="12">
        <f t="shared" si="1"/>
        <v>0.27914526311953997</v>
      </c>
      <c r="M9" s="12">
        <f t="shared" si="2"/>
        <v>-0.6143820800237485</v>
      </c>
      <c r="N9" s="12">
        <f t="shared" si="3"/>
        <v>0.53682611479405606</v>
      </c>
      <c r="O9" s="12">
        <f t="shared" si="4"/>
        <v>-0.18674926717835844</v>
      </c>
      <c r="P9" s="12">
        <f t="shared" si="5"/>
        <v>-0.65247908244518493</v>
      </c>
      <c r="Q9" s="12">
        <f t="shared" si="6"/>
        <v>-0.17622190461050447</v>
      </c>
      <c r="S9" s="12">
        <f t="shared" si="7"/>
        <v>-9.8799862418582782E-2</v>
      </c>
    </row>
    <row r="10" spans="1:32" x14ac:dyDescent="0.45">
      <c r="A10" s="33">
        <v>9</v>
      </c>
      <c r="B10" s="33">
        <v>2</v>
      </c>
      <c r="C10" s="33">
        <v>0.35</v>
      </c>
      <c r="D10" s="33">
        <v>8.1</v>
      </c>
      <c r="E10" s="33">
        <v>1395</v>
      </c>
      <c r="F10" s="33">
        <v>0.67</v>
      </c>
      <c r="G10" s="33">
        <v>12</v>
      </c>
      <c r="H10" s="33">
        <v>0.5</v>
      </c>
      <c r="I10" s="32"/>
      <c r="J10" s="33">
        <v>9</v>
      </c>
      <c r="K10" s="12">
        <f t="shared" si="0"/>
        <v>-0.41931393468876732</v>
      </c>
      <c r="L10" s="12">
        <f t="shared" si="1"/>
        <v>0.27914526311953997</v>
      </c>
      <c r="M10" s="12">
        <f t="shared" si="2"/>
        <v>-0.68096535963223392</v>
      </c>
      <c r="N10" s="12">
        <f t="shared" si="3"/>
        <v>0.53682611479405606</v>
      </c>
      <c r="O10" s="12">
        <f t="shared" si="4"/>
        <v>-0.48021240131577914</v>
      </c>
      <c r="P10" s="12">
        <f t="shared" si="5"/>
        <v>-0.93175028504818225</v>
      </c>
      <c r="Q10" s="12">
        <f t="shared" si="6"/>
        <v>-0.836802027014521</v>
      </c>
      <c r="S10" s="12">
        <f t="shared" si="7"/>
        <v>-0.57826092242740335</v>
      </c>
    </row>
    <row r="11" spans="1:32" x14ac:dyDescent="0.45">
      <c r="A11" s="33">
        <v>10</v>
      </c>
      <c r="B11" s="33">
        <v>2</v>
      </c>
      <c r="C11" s="33">
        <v>0.3</v>
      </c>
      <c r="D11" s="33">
        <v>11</v>
      </c>
      <c r="E11" s="33">
        <v>1395</v>
      </c>
      <c r="F11" s="33">
        <v>0.33</v>
      </c>
      <c r="G11" s="33">
        <v>9</v>
      </c>
      <c r="H11" s="33">
        <v>0.25</v>
      </c>
      <c r="I11" s="32"/>
      <c r="J11" s="33">
        <v>10</v>
      </c>
      <c r="K11" s="12">
        <f t="shared" si="0"/>
        <v>-0.41931393468876732</v>
      </c>
      <c r="L11" s="12">
        <f t="shared" si="1"/>
        <v>-0.74438736831877894</v>
      </c>
      <c r="M11" s="12">
        <f t="shared" si="2"/>
        <v>0.28449219469080034</v>
      </c>
      <c r="N11" s="12">
        <f t="shared" si="3"/>
        <v>0.53682611479405606</v>
      </c>
      <c r="O11" s="12">
        <f t="shared" si="4"/>
        <v>-0.79201698133678866</v>
      </c>
      <c r="P11" s="12">
        <f t="shared" si="5"/>
        <v>-1.0155316458290815</v>
      </c>
      <c r="Q11" s="12">
        <f t="shared" si="6"/>
        <v>-1.2328332754581759</v>
      </c>
      <c r="S11" s="12">
        <f t="shared" si="7"/>
        <v>-0.92710868866314478</v>
      </c>
    </row>
    <row r="12" spans="1:32" x14ac:dyDescent="0.45">
      <c r="A12" s="33">
        <v>11</v>
      </c>
      <c r="B12" s="33">
        <v>2</v>
      </c>
      <c r="C12" s="33">
        <v>0.35</v>
      </c>
      <c r="D12" s="33">
        <v>8.1</v>
      </c>
      <c r="E12" s="33">
        <v>1395</v>
      </c>
      <c r="F12" s="33">
        <v>0.56000000000000005</v>
      </c>
      <c r="G12" s="33">
        <v>16</v>
      </c>
      <c r="H12" s="33">
        <v>0.44400000000000001</v>
      </c>
      <c r="I12" s="32"/>
      <c r="J12" s="33">
        <v>11</v>
      </c>
      <c r="K12" s="12">
        <f t="shared" si="0"/>
        <v>-0.41931393468876732</v>
      </c>
      <c r="L12" s="12">
        <f t="shared" si="1"/>
        <v>0.27914526311953997</v>
      </c>
      <c r="M12" s="12">
        <f t="shared" si="2"/>
        <v>-0.68096535963223392</v>
      </c>
      <c r="N12" s="12">
        <f t="shared" si="3"/>
        <v>0.53682611479405606</v>
      </c>
      <c r="O12" s="12">
        <f t="shared" si="4"/>
        <v>-0.58109035367551753</v>
      </c>
      <c r="P12" s="12">
        <f t="shared" si="5"/>
        <v>-0.82004180400698334</v>
      </c>
      <c r="Q12" s="12">
        <f t="shared" si="6"/>
        <v>-0.92551302666589974</v>
      </c>
      <c r="S12" s="12">
        <f t="shared" si="7"/>
        <v>-0.60954609094133305</v>
      </c>
      <c r="U12" s="41" t="s">
        <v>4</v>
      </c>
      <c r="V12" s="42"/>
      <c r="W12" s="33" t="s">
        <v>1</v>
      </c>
      <c r="X12" s="33" t="s">
        <v>5</v>
      </c>
      <c r="Y12" s="33" t="s">
        <v>6</v>
      </c>
      <c r="Z12" s="33" t="s">
        <v>7</v>
      </c>
      <c r="AA12" s="33" t="s">
        <v>20</v>
      </c>
      <c r="AB12" s="33" t="s">
        <v>22</v>
      </c>
      <c r="AC12" s="33" t="s">
        <v>21</v>
      </c>
      <c r="AD12" s="33" t="s">
        <v>8</v>
      </c>
      <c r="AE12" s="1" t="s">
        <v>9</v>
      </c>
      <c r="AF12" s="1" t="s">
        <v>10</v>
      </c>
    </row>
    <row r="13" spans="1:32" x14ac:dyDescent="0.45">
      <c r="A13" s="33">
        <v>12</v>
      </c>
      <c r="B13" s="33">
        <v>2</v>
      </c>
      <c r="C13" s="33">
        <v>0.35</v>
      </c>
      <c r="D13" s="33">
        <v>8.1999999999999993</v>
      </c>
      <c r="E13" s="33">
        <v>1395</v>
      </c>
      <c r="F13" s="33">
        <v>0.79</v>
      </c>
      <c r="G13" s="33">
        <v>22</v>
      </c>
      <c r="H13" s="33">
        <v>0.61099999999999999</v>
      </c>
      <c r="I13" s="32"/>
      <c r="J13" s="33">
        <v>12</v>
      </c>
      <c r="K13" s="12">
        <f t="shared" si="0"/>
        <v>-0.41931393468876732</v>
      </c>
      <c r="L13" s="12">
        <f t="shared" si="1"/>
        <v>0.27914526311953997</v>
      </c>
      <c r="M13" s="12">
        <f t="shared" si="2"/>
        <v>-0.64767371982799149</v>
      </c>
      <c r="N13" s="12">
        <f t="shared" si="3"/>
        <v>0.53682611479405606</v>
      </c>
      <c r="O13" s="12">
        <f t="shared" si="4"/>
        <v>-0.37016372601424635</v>
      </c>
      <c r="P13" s="12">
        <f t="shared" si="5"/>
        <v>-0.65247908244518493</v>
      </c>
      <c r="Q13" s="12">
        <f t="shared" si="6"/>
        <v>-0.66096415270553821</v>
      </c>
      <c r="S13" s="12">
        <f t="shared" si="7"/>
        <v>-0.34897102554764808</v>
      </c>
      <c r="U13" s="41" t="s">
        <v>2</v>
      </c>
      <c r="V13" s="42"/>
      <c r="W13" s="12">
        <v>-0.3948686860019503</v>
      </c>
      <c r="X13" s="12">
        <v>-0.34538174637382585</v>
      </c>
      <c r="Y13" s="12">
        <v>-0.38325027876105155</v>
      </c>
      <c r="Z13" s="12">
        <v>8.1829034904603748E-2</v>
      </c>
      <c r="AA13" s="12">
        <v>0.49382648462171885</v>
      </c>
      <c r="AB13" s="12">
        <v>0.44824867019075582</v>
      </c>
      <c r="AC13" s="12">
        <v>0.35556066467501751</v>
      </c>
      <c r="AD13" s="33">
        <f>SUMSQ(W13:AC13)</f>
        <v>1.0000014505427492</v>
      </c>
      <c r="AE13" s="12">
        <f>AD14/7</f>
        <v>0.51766503302273226</v>
      </c>
      <c r="AF13" s="12">
        <f>AE13</f>
        <v>0.51766503302273226</v>
      </c>
    </row>
    <row r="14" spans="1:32" x14ac:dyDescent="0.45">
      <c r="A14" s="33">
        <v>13</v>
      </c>
      <c r="B14" s="33">
        <v>2</v>
      </c>
      <c r="C14" s="33">
        <v>0.35</v>
      </c>
      <c r="D14" s="33">
        <v>8.1999999999999993</v>
      </c>
      <c r="E14" s="33">
        <v>1395</v>
      </c>
      <c r="F14" s="33">
        <v>1.21</v>
      </c>
      <c r="G14" s="33">
        <v>34</v>
      </c>
      <c r="H14" s="33">
        <v>0.94399999999999995</v>
      </c>
      <c r="I14" s="32"/>
      <c r="J14" s="33">
        <v>13</v>
      </c>
      <c r="K14" s="12">
        <f t="shared" si="0"/>
        <v>-0.41931393468876732</v>
      </c>
      <c r="L14" s="12">
        <f t="shared" si="1"/>
        <v>0.27914526311953997</v>
      </c>
      <c r="M14" s="12">
        <f t="shared" si="2"/>
        <v>-0.64767371982799149</v>
      </c>
      <c r="N14" s="12">
        <f t="shared" si="3"/>
        <v>0.53682611479405606</v>
      </c>
      <c r="O14" s="12">
        <f t="shared" si="4"/>
        <v>1.5006637541118306E-2</v>
      </c>
      <c r="P14" s="12">
        <f t="shared" si="5"/>
        <v>-0.31735363932158805</v>
      </c>
      <c r="Q14" s="12">
        <f t="shared" si="6"/>
        <v>-0.13345052977858987</v>
      </c>
      <c r="S14" s="12">
        <f t="shared" si="7"/>
        <v>0.17901892968763944</v>
      </c>
      <c r="U14" s="43" t="s">
        <v>3</v>
      </c>
      <c r="V14" s="43"/>
      <c r="W14" s="12">
        <f>SQRT($W$7)*W13</f>
        <v>-0.75166757240468507</v>
      </c>
      <c r="X14" s="12">
        <f t="shared" ref="X14:AC14" si="8">SQRT($W$7)*X13</f>
        <v>-0.65746479286134651</v>
      </c>
      <c r="Y14" s="12">
        <f t="shared" si="8"/>
        <v>-0.72955090355864682</v>
      </c>
      <c r="Z14" s="12">
        <f t="shared" si="8"/>
        <v>0.1557688269529125</v>
      </c>
      <c r="AA14" s="12">
        <f t="shared" si="8"/>
        <v>0.94004252057331683</v>
      </c>
      <c r="AB14" s="12">
        <f t="shared" si="8"/>
        <v>0.85328110761927978</v>
      </c>
      <c r="AC14" s="12">
        <f t="shared" si="8"/>
        <v>0.67684126681432177</v>
      </c>
      <c r="AD14" s="12">
        <f>SUMSQ(W14:AC14)</f>
        <v>3.6236552311591259</v>
      </c>
      <c r="AE14" s="12"/>
      <c r="AF14" s="12"/>
    </row>
    <row r="15" spans="1:32" x14ac:dyDescent="0.45">
      <c r="A15" s="33">
        <v>14</v>
      </c>
      <c r="B15" s="33">
        <v>2</v>
      </c>
      <c r="C15" s="33">
        <v>0.3</v>
      </c>
      <c r="D15" s="19">
        <v>8.4</v>
      </c>
      <c r="E15" s="33">
        <v>1395</v>
      </c>
      <c r="F15" s="33">
        <v>1.26</v>
      </c>
      <c r="G15" s="33">
        <v>53</v>
      </c>
      <c r="H15" s="33">
        <v>1.47</v>
      </c>
      <c r="I15" s="32"/>
      <c r="J15" s="33">
        <v>14</v>
      </c>
      <c r="K15" s="12">
        <f t="shared" si="0"/>
        <v>-0.41931393468876732</v>
      </c>
      <c r="L15" s="12">
        <f t="shared" si="1"/>
        <v>-0.74438736831877894</v>
      </c>
      <c r="M15" s="12">
        <f t="shared" si="2"/>
        <v>-0.58109044021950607</v>
      </c>
      <c r="N15" s="12">
        <f t="shared" si="3"/>
        <v>0.53682611479405606</v>
      </c>
      <c r="O15" s="12">
        <f t="shared" si="4"/>
        <v>6.0860252250090341E-2</v>
      </c>
      <c r="P15" s="12">
        <f t="shared" si="5"/>
        <v>0.21326164562410702</v>
      </c>
      <c r="Q15" s="12">
        <f t="shared" si="6"/>
        <v>0.6997992169468602</v>
      </c>
      <c r="S15" s="12">
        <f t="shared" si="7"/>
        <v>1.0637725159383447</v>
      </c>
    </row>
    <row r="16" spans="1:32" x14ac:dyDescent="0.45">
      <c r="A16" s="33">
        <v>15</v>
      </c>
      <c r="B16" s="33">
        <v>2</v>
      </c>
      <c r="C16" s="33">
        <v>0.35</v>
      </c>
      <c r="D16" s="33">
        <v>8.3000000000000007</v>
      </c>
      <c r="E16" s="33">
        <v>1395</v>
      </c>
      <c r="F16" s="33">
        <v>0.35</v>
      </c>
      <c r="G16" s="33">
        <v>15</v>
      </c>
      <c r="H16" s="33">
        <v>0.41699999999999998</v>
      </c>
      <c r="I16" s="32"/>
      <c r="J16" s="33">
        <v>15</v>
      </c>
      <c r="K16" s="12">
        <f t="shared" si="0"/>
        <v>-0.41931393468876732</v>
      </c>
      <c r="L16" s="12">
        <f t="shared" si="1"/>
        <v>0.27914526311953997</v>
      </c>
      <c r="M16" s="12">
        <f t="shared" si="2"/>
        <v>-0.6143820800237485</v>
      </c>
      <c r="N16" s="12">
        <f t="shared" si="3"/>
        <v>0.53682611479405606</v>
      </c>
      <c r="O16" s="12">
        <f t="shared" si="4"/>
        <v>-0.7736755354532</v>
      </c>
      <c r="P16" s="12">
        <f t="shared" si="5"/>
        <v>-0.8479689242672831</v>
      </c>
      <c r="Q16" s="12">
        <f t="shared" si="6"/>
        <v>-0.96828440149781436</v>
      </c>
      <c r="S16" s="12">
        <f t="shared" si="7"/>
        <v>-0.75789392770285435</v>
      </c>
    </row>
    <row r="17" spans="1:19" x14ac:dyDescent="0.45">
      <c r="A17" s="33">
        <v>16</v>
      </c>
      <c r="B17" s="33">
        <v>2</v>
      </c>
      <c r="C17" s="33">
        <v>0.35</v>
      </c>
      <c r="D17" s="33">
        <v>8.4</v>
      </c>
      <c r="E17" s="33">
        <v>1395</v>
      </c>
      <c r="F17" s="33">
        <v>1.18</v>
      </c>
      <c r="G17" s="33">
        <v>44</v>
      </c>
      <c r="H17" s="33">
        <v>0.91700000000000004</v>
      </c>
      <c r="I17" s="32"/>
      <c r="J17" s="33">
        <v>16</v>
      </c>
      <c r="K17" s="12">
        <f t="shared" si="0"/>
        <v>-0.41931393468876732</v>
      </c>
      <c r="L17" s="12">
        <f t="shared" si="1"/>
        <v>0.27914526311953997</v>
      </c>
      <c r="M17" s="12">
        <f t="shared" si="2"/>
        <v>-0.58109044021950607</v>
      </c>
      <c r="N17" s="12">
        <f t="shared" si="3"/>
        <v>0.53682611479405606</v>
      </c>
      <c r="O17" s="12">
        <f t="shared" si="4"/>
        <v>-1.2505531284264916E-2</v>
      </c>
      <c r="P17" s="12">
        <f t="shared" si="5"/>
        <v>-3.8082436718590643E-2</v>
      </c>
      <c r="Q17" s="12">
        <f t="shared" si="6"/>
        <v>-0.17622190461050447</v>
      </c>
      <c r="S17" s="12">
        <f t="shared" si="7"/>
        <v>0.24988975832657101</v>
      </c>
    </row>
    <row r="18" spans="1:19" x14ac:dyDescent="0.45">
      <c r="A18" s="33">
        <v>17</v>
      </c>
      <c r="B18" s="33">
        <v>2</v>
      </c>
      <c r="C18" s="33">
        <v>0.35</v>
      </c>
      <c r="D18" s="33">
        <v>8.5</v>
      </c>
      <c r="E18" s="33">
        <v>1395</v>
      </c>
      <c r="F18" s="33">
        <v>1.06</v>
      </c>
      <c r="G18" s="33">
        <v>39</v>
      </c>
      <c r="H18" s="33">
        <v>0.81299999999999994</v>
      </c>
      <c r="I18" s="32"/>
      <c r="J18" s="33">
        <v>17</v>
      </c>
      <c r="K18" s="12">
        <f t="shared" si="0"/>
        <v>-0.41931393468876732</v>
      </c>
      <c r="L18" s="12">
        <f t="shared" si="1"/>
        <v>0.27914526311953997</v>
      </c>
      <c r="M18" s="12">
        <f t="shared" si="2"/>
        <v>-0.54779880041526363</v>
      </c>
      <c r="N18" s="12">
        <f t="shared" si="3"/>
        <v>0.53682611479405606</v>
      </c>
      <c r="O18" s="12">
        <f t="shared" si="4"/>
        <v>-0.12255420658579759</v>
      </c>
      <c r="P18" s="12">
        <f t="shared" si="5"/>
        <v>-0.17771803802008934</v>
      </c>
      <c r="Q18" s="12">
        <f t="shared" si="6"/>
        <v>-0.34097090396306506</v>
      </c>
      <c r="S18" s="12">
        <f t="shared" si="7"/>
        <v>6.1616041320725817E-2</v>
      </c>
    </row>
    <row r="19" spans="1:19" x14ac:dyDescent="0.45">
      <c r="A19" s="33">
        <v>18</v>
      </c>
      <c r="B19" s="33">
        <v>2</v>
      </c>
      <c r="C19" s="33">
        <v>0.35</v>
      </c>
      <c r="D19" s="33">
        <v>8.4</v>
      </c>
      <c r="E19" s="33">
        <v>1395</v>
      </c>
      <c r="F19" s="33">
        <v>1.44</v>
      </c>
      <c r="G19" s="33">
        <v>53</v>
      </c>
      <c r="H19" s="33">
        <v>1.1000000000000001</v>
      </c>
      <c r="I19" s="32"/>
      <c r="J19" s="33">
        <v>18</v>
      </c>
      <c r="K19" s="12">
        <f t="shared" si="0"/>
        <v>-0.41931393468876732</v>
      </c>
      <c r="L19" s="12">
        <f t="shared" si="1"/>
        <v>0.27914526311953997</v>
      </c>
      <c r="M19" s="12">
        <f t="shared" si="2"/>
        <v>-0.58109044021950607</v>
      </c>
      <c r="N19" s="12">
        <f t="shared" si="3"/>
        <v>0.53682611479405606</v>
      </c>
      <c r="O19" s="12">
        <f t="shared" si="4"/>
        <v>0.22593326520238946</v>
      </c>
      <c r="P19" s="12">
        <f t="shared" si="5"/>
        <v>0.21326164562410702</v>
      </c>
      <c r="Q19" s="12">
        <f t="shared" si="6"/>
        <v>0.11367296925025104</v>
      </c>
      <c r="S19" s="12">
        <f t="shared" si="7"/>
        <v>0.5833770156992496</v>
      </c>
    </row>
    <row r="20" spans="1:19" x14ac:dyDescent="0.45">
      <c r="A20" s="33">
        <v>19</v>
      </c>
      <c r="B20" s="33">
        <v>2</v>
      </c>
      <c r="C20" s="33">
        <v>0.3</v>
      </c>
      <c r="D20" s="33">
        <v>11.6</v>
      </c>
      <c r="E20" s="33">
        <v>1200</v>
      </c>
      <c r="F20" s="33">
        <v>0.62</v>
      </c>
      <c r="G20" s="33">
        <v>34</v>
      </c>
      <c r="H20" s="33">
        <v>0.47199999999999998</v>
      </c>
      <c r="I20" s="32"/>
      <c r="J20" s="33">
        <v>19</v>
      </c>
      <c r="K20" s="12">
        <f t="shared" si="0"/>
        <v>-0.41931393468876732</v>
      </c>
      <c r="L20" s="12">
        <f t="shared" si="1"/>
        <v>-0.74438736831877894</v>
      </c>
      <c r="M20" s="12">
        <f t="shared" si="2"/>
        <v>0.48424203351625555</v>
      </c>
      <c r="N20" s="12">
        <f t="shared" si="3"/>
        <v>-0.56157644441095278</v>
      </c>
      <c r="O20" s="12">
        <f t="shared" si="4"/>
        <v>-0.52606601602475123</v>
      </c>
      <c r="P20" s="12">
        <f t="shared" si="5"/>
        <v>-0.31735363932158805</v>
      </c>
      <c r="Q20" s="12">
        <f t="shared" si="6"/>
        <v>-0.88115752684021043</v>
      </c>
      <c r="S20" s="12">
        <f t="shared" si="7"/>
        <v>-0.52421103524806734</v>
      </c>
    </row>
    <row r="21" spans="1:19" x14ac:dyDescent="0.45">
      <c r="A21" s="33">
        <v>20</v>
      </c>
      <c r="B21" s="33">
        <v>2</v>
      </c>
      <c r="C21" s="33">
        <v>0.3</v>
      </c>
      <c r="D21" s="33">
        <v>11.8</v>
      </c>
      <c r="E21" s="33">
        <v>1395</v>
      </c>
      <c r="F21" s="33">
        <v>1.33</v>
      </c>
      <c r="G21" s="33">
        <v>74</v>
      </c>
      <c r="H21" s="33">
        <v>1.03</v>
      </c>
      <c r="I21" s="32"/>
      <c r="J21" s="33">
        <v>20</v>
      </c>
      <c r="K21" s="12">
        <f t="shared" si="0"/>
        <v>-0.41931393468876732</v>
      </c>
      <c r="L21" s="12">
        <f t="shared" si="1"/>
        <v>-0.74438736831877894</v>
      </c>
      <c r="M21" s="12">
        <f t="shared" si="2"/>
        <v>0.55082531312474103</v>
      </c>
      <c r="N21" s="12">
        <f t="shared" si="3"/>
        <v>0.53682611479405606</v>
      </c>
      <c r="O21" s="12">
        <f t="shared" si="4"/>
        <v>0.1250553128426512</v>
      </c>
      <c r="P21" s="12">
        <f t="shared" si="5"/>
        <v>0.79973117109040148</v>
      </c>
      <c r="Q21" s="12">
        <f t="shared" si="6"/>
        <v>2.7842196860275573E-3</v>
      </c>
      <c r="S21" s="12">
        <f t="shared" si="7"/>
        <v>0.67671977822079177</v>
      </c>
    </row>
    <row r="22" spans="1:19" x14ac:dyDescent="0.45">
      <c r="A22" s="33">
        <v>21</v>
      </c>
      <c r="B22" s="33">
        <v>2</v>
      </c>
      <c r="C22" s="33">
        <v>0.3</v>
      </c>
      <c r="D22" s="33">
        <v>10.7</v>
      </c>
      <c r="E22" s="33">
        <v>1200</v>
      </c>
      <c r="F22" s="33">
        <v>0.88</v>
      </c>
      <c r="G22" s="33">
        <v>49</v>
      </c>
      <c r="H22" s="33">
        <v>0.68100000000000005</v>
      </c>
      <c r="I22" s="32"/>
      <c r="J22" s="33">
        <v>21</v>
      </c>
      <c r="K22" s="12">
        <f t="shared" si="0"/>
        <v>-0.41931393468876732</v>
      </c>
      <c r="L22" s="12">
        <f t="shared" si="1"/>
        <v>-0.74438736831877894</v>
      </c>
      <c r="M22" s="12">
        <f t="shared" si="2"/>
        <v>0.1846172752780724</v>
      </c>
      <c r="N22" s="12">
        <f t="shared" si="3"/>
        <v>-0.56157644441095278</v>
      </c>
      <c r="O22" s="12">
        <f t="shared" si="4"/>
        <v>-0.28762721953809683</v>
      </c>
      <c r="P22" s="12">
        <f t="shared" si="5"/>
        <v>0.10155316458290806</v>
      </c>
      <c r="Q22" s="12">
        <f t="shared" si="6"/>
        <v>-0.55007540314131476</v>
      </c>
      <c r="S22" s="12">
        <f t="shared" si="7"/>
        <v>1.3861827285312905E-2</v>
      </c>
    </row>
    <row r="23" spans="1:19" x14ac:dyDescent="0.45">
      <c r="A23" s="33">
        <v>22</v>
      </c>
      <c r="B23" s="33">
        <v>2.5</v>
      </c>
      <c r="C23" s="33">
        <v>0.4</v>
      </c>
      <c r="D23" s="33">
        <v>7.8</v>
      </c>
      <c r="E23" s="33">
        <v>1395</v>
      </c>
      <c r="F23" s="33">
        <v>1.41</v>
      </c>
      <c r="G23" s="33">
        <v>24</v>
      </c>
      <c r="H23" s="33">
        <v>2</v>
      </c>
      <c r="I23" s="32"/>
      <c r="J23" s="33">
        <v>22</v>
      </c>
      <c r="K23" s="12">
        <f t="shared" si="0"/>
        <v>0</v>
      </c>
      <c r="L23" s="12">
        <f t="shared" si="1"/>
        <v>1.3026778945578601</v>
      </c>
      <c r="M23" s="12">
        <f t="shared" si="2"/>
        <v>-0.78084027904496156</v>
      </c>
      <c r="N23" s="12">
        <f t="shared" si="3"/>
        <v>0.53682611479405606</v>
      </c>
      <c r="O23" s="12">
        <f t="shared" si="4"/>
        <v>0.19842109637700625</v>
      </c>
      <c r="P23" s="12">
        <f t="shared" si="5"/>
        <v>-0.59662484192458543</v>
      </c>
      <c r="Q23" s="12">
        <f t="shared" si="6"/>
        <v>1.5393854636474087</v>
      </c>
      <c r="S23" s="12">
        <f t="shared" si="7"/>
        <v>0.2711582704607638</v>
      </c>
    </row>
    <row r="24" spans="1:19" x14ac:dyDescent="0.45">
      <c r="A24" s="33">
        <v>23</v>
      </c>
      <c r="B24" s="33">
        <v>3</v>
      </c>
      <c r="C24" s="33">
        <v>0.3</v>
      </c>
      <c r="D24" s="33">
        <v>17.2</v>
      </c>
      <c r="E24" s="33">
        <v>1395</v>
      </c>
      <c r="F24" s="33">
        <v>0.38</v>
      </c>
      <c r="G24" s="33">
        <v>11</v>
      </c>
      <c r="H24" s="33">
        <v>0.45800000000000002</v>
      </c>
      <c r="I24" s="32"/>
      <c r="J24" s="33">
        <v>23</v>
      </c>
      <c r="K24" s="12">
        <f t="shared" si="0"/>
        <v>0.41931393468876732</v>
      </c>
      <c r="L24" s="12">
        <f t="shared" si="1"/>
        <v>-0.74438736831877894</v>
      </c>
      <c r="M24" s="12">
        <f t="shared" si="2"/>
        <v>2.3485738625538386</v>
      </c>
      <c r="N24" s="12">
        <f t="shared" si="3"/>
        <v>0.53682611479405606</v>
      </c>
      <c r="O24" s="12">
        <f t="shared" si="4"/>
        <v>-0.74616336662781679</v>
      </c>
      <c r="P24" s="12">
        <f t="shared" si="5"/>
        <v>-0.959677405308482</v>
      </c>
      <c r="Q24" s="12">
        <f t="shared" si="6"/>
        <v>-0.90333527675305514</v>
      </c>
      <c r="S24" s="12">
        <f t="shared" si="7"/>
        <v>-1.8844796022574684</v>
      </c>
    </row>
    <row r="25" spans="1:19" x14ac:dyDescent="0.45">
      <c r="A25" s="33">
        <v>24</v>
      </c>
      <c r="B25" s="33">
        <v>3</v>
      </c>
      <c r="C25" s="33">
        <v>0.4</v>
      </c>
      <c r="D25" s="33">
        <v>9.1</v>
      </c>
      <c r="E25" s="33">
        <v>1395</v>
      </c>
      <c r="F25" s="33">
        <v>0.98</v>
      </c>
      <c r="G25" s="33">
        <v>27</v>
      </c>
      <c r="H25" s="33">
        <v>1.1200000000000001</v>
      </c>
      <c r="I25" s="32"/>
      <c r="J25" s="33">
        <v>24</v>
      </c>
      <c r="K25" s="12">
        <f t="shared" si="0"/>
        <v>0.41931393468876732</v>
      </c>
      <c r="L25" s="12">
        <f t="shared" si="1"/>
        <v>1.3026778945578601</v>
      </c>
      <c r="M25" s="12">
        <f t="shared" si="2"/>
        <v>-0.34804896158980841</v>
      </c>
      <c r="N25" s="12">
        <f t="shared" si="3"/>
        <v>0.53682611479405606</v>
      </c>
      <c r="O25" s="12">
        <f t="shared" si="4"/>
        <v>-0.19591999012015285</v>
      </c>
      <c r="P25" s="12">
        <f t="shared" si="5"/>
        <v>-0.51284348114368616</v>
      </c>
      <c r="Q25" s="12">
        <f t="shared" si="6"/>
        <v>0.14535546912574346</v>
      </c>
      <c r="S25" s="12">
        <f t="shared" si="7"/>
        <v>-0.71312648537117318</v>
      </c>
    </row>
    <row r="26" spans="1:19" x14ac:dyDescent="0.45">
      <c r="A26" s="33">
        <v>25</v>
      </c>
      <c r="B26" s="33">
        <v>3</v>
      </c>
      <c r="C26" s="33">
        <v>0.35</v>
      </c>
      <c r="D26" s="33">
        <v>12.9</v>
      </c>
      <c r="E26" s="33">
        <v>1395</v>
      </c>
      <c r="F26" s="33">
        <v>0.72</v>
      </c>
      <c r="G26" s="33">
        <v>40</v>
      </c>
      <c r="H26" s="33">
        <v>0.83299999999999996</v>
      </c>
      <c r="I26" s="32"/>
      <c r="J26" s="33">
        <v>25</v>
      </c>
      <c r="K26" s="12">
        <f t="shared" si="0"/>
        <v>0.41931393468876732</v>
      </c>
      <c r="L26" s="12">
        <f t="shared" si="1"/>
        <v>0.27914526311953997</v>
      </c>
      <c r="M26" s="12">
        <f t="shared" si="2"/>
        <v>0.91703335097140903</v>
      </c>
      <c r="N26" s="12">
        <f t="shared" si="3"/>
        <v>0.53682611479405606</v>
      </c>
      <c r="O26" s="12">
        <f t="shared" si="4"/>
        <v>-0.43435878660680721</v>
      </c>
      <c r="P26" s="12">
        <f t="shared" si="5"/>
        <v>-0.14979091775978959</v>
      </c>
      <c r="Q26" s="12">
        <f t="shared" si="6"/>
        <v>-0.30928840408757263</v>
      </c>
      <c r="S26" s="12">
        <f t="shared" si="7"/>
        <v>-0.96112318826958343</v>
      </c>
    </row>
    <row r="27" spans="1:19" x14ac:dyDescent="0.45">
      <c r="A27" s="33">
        <v>26</v>
      </c>
      <c r="B27" s="33">
        <v>3</v>
      </c>
      <c r="C27" s="33">
        <v>0.3</v>
      </c>
      <c r="D27" s="33">
        <v>16.3</v>
      </c>
      <c r="E27" s="33">
        <v>1200</v>
      </c>
      <c r="F27" s="33">
        <v>0.26</v>
      </c>
      <c r="G27" s="33">
        <v>14</v>
      </c>
      <c r="H27" s="33">
        <v>0.29199999999999998</v>
      </c>
      <c r="I27" s="32"/>
      <c r="J27" s="33">
        <v>26</v>
      </c>
      <c r="K27" s="12">
        <f t="shared" si="0"/>
        <v>0.41931393468876732</v>
      </c>
      <c r="L27" s="12">
        <f t="shared" si="1"/>
        <v>-0.74438736831877894</v>
      </c>
      <c r="M27" s="12">
        <f t="shared" si="2"/>
        <v>2.048949104315656</v>
      </c>
      <c r="N27" s="12">
        <f t="shared" si="3"/>
        <v>-0.56157644441095278</v>
      </c>
      <c r="O27" s="12">
        <f t="shared" si="4"/>
        <v>-0.85621204192934952</v>
      </c>
      <c r="P27" s="12">
        <f t="shared" si="5"/>
        <v>-0.87589604452758285</v>
      </c>
      <c r="Q27" s="12">
        <f t="shared" si="6"/>
        <v>-1.1663000257196419</v>
      </c>
      <c r="S27" s="12">
        <f t="shared" si="7"/>
        <v>-1.9698195393287465</v>
      </c>
    </row>
    <row r="28" spans="1:19" x14ac:dyDescent="0.45">
      <c r="A28" s="33">
        <v>27</v>
      </c>
      <c r="B28" s="33">
        <v>3</v>
      </c>
      <c r="C28" s="33">
        <v>0.35</v>
      </c>
      <c r="D28" s="33">
        <v>11.9</v>
      </c>
      <c r="E28" s="33">
        <v>1200</v>
      </c>
      <c r="F28" s="33">
        <v>0.33</v>
      </c>
      <c r="G28" s="33">
        <v>18</v>
      </c>
      <c r="H28" s="33">
        <v>0.375</v>
      </c>
      <c r="I28" s="32"/>
      <c r="J28" s="33">
        <v>27</v>
      </c>
      <c r="K28" s="12">
        <f t="shared" si="0"/>
        <v>0.41931393468876732</v>
      </c>
      <c r="L28" s="12">
        <f t="shared" si="1"/>
        <v>0.27914526311953997</v>
      </c>
      <c r="M28" s="12">
        <f t="shared" si="2"/>
        <v>0.58411695292898347</v>
      </c>
      <c r="N28" s="12">
        <f t="shared" si="3"/>
        <v>-0.56157644441095278</v>
      </c>
      <c r="O28" s="12">
        <f t="shared" si="4"/>
        <v>-0.79201698133678866</v>
      </c>
      <c r="P28" s="12">
        <f t="shared" si="5"/>
        <v>-0.76418756348638384</v>
      </c>
      <c r="Q28" s="12">
        <f t="shared" si="6"/>
        <v>-1.0348176512363485</v>
      </c>
      <c r="S28" s="12">
        <f t="shared" si="7"/>
        <v>-1.6334073370458388</v>
      </c>
    </row>
    <row r="29" spans="1:19" x14ac:dyDescent="0.45">
      <c r="A29" s="33">
        <v>28</v>
      </c>
      <c r="B29" s="33">
        <v>4</v>
      </c>
      <c r="C29" s="33">
        <v>0.4</v>
      </c>
      <c r="D29" s="33">
        <v>13.3</v>
      </c>
      <c r="E29" s="33">
        <v>1395</v>
      </c>
      <c r="F29" s="33">
        <v>1.1100000000000001</v>
      </c>
      <c r="G29" s="33">
        <v>41</v>
      </c>
      <c r="H29" s="33">
        <v>1.71</v>
      </c>
      <c r="I29" s="32"/>
      <c r="J29" s="33">
        <v>28</v>
      </c>
      <c r="K29" s="12">
        <f t="shared" si="0"/>
        <v>1.257941804066302</v>
      </c>
      <c r="L29" s="12">
        <f t="shared" si="1"/>
        <v>1.3026778945578601</v>
      </c>
      <c r="M29" s="12">
        <f t="shared" si="2"/>
        <v>1.0501999101883794</v>
      </c>
      <c r="N29" s="12">
        <f t="shared" si="3"/>
        <v>0.53682611479405606</v>
      </c>
      <c r="O29" s="12">
        <f t="shared" si="4"/>
        <v>-7.6700591876825555E-2</v>
      </c>
      <c r="P29" s="12">
        <f t="shared" si="5"/>
        <v>-0.12186379749948986</v>
      </c>
      <c r="Q29" s="12">
        <f t="shared" si="6"/>
        <v>1.079989215452769</v>
      </c>
      <c r="S29" s="12">
        <f t="shared" si="7"/>
        <v>-1.0137048244131406</v>
      </c>
    </row>
    <row r="30" spans="1:19" x14ac:dyDescent="0.45">
      <c r="A30" s="33">
        <v>29</v>
      </c>
      <c r="B30" s="33">
        <v>4</v>
      </c>
      <c r="C30" s="33">
        <v>0.4</v>
      </c>
      <c r="D30" s="33">
        <v>12.5</v>
      </c>
      <c r="E30" s="33">
        <v>1200</v>
      </c>
      <c r="F30" s="33">
        <v>0.36</v>
      </c>
      <c r="G30" s="33">
        <v>27</v>
      </c>
      <c r="H30" s="33">
        <v>0.56299999999999994</v>
      </c>
      <c r="I30" s="32"/>
      <c r="J30" s="33">
        <v>29</v>
      </c>
      <c r="K30" s="12">
        <f t="shared" si="0"/>
        <v>1.257941804066302</v>
      </c>
      <c r="L30" s="12">
        <f t="shared" si="1"/>
        <v>1.3026778945578601</v>
      </c>
      <c r="M30" s="12">
        <f t="shared" si="2"/>
        <v>0.78386679175443863</v>
      </c>
      <c r="N30" s="12">
        <f t="shared" si="3"/>
        <v>-0.56157644441095278</v>
      </c>
      <c r="O30" s="12">
        <f t="shared" si="4"/>
        <v>-0.76450481251140556</v>
      </c>
      <c r="P30" s="12">
        <f t="shared" si="5"/>
        <v>-0.51284348114368616</v>
      </c>
      <c r="Q30" s="12">
        <f t="shared" si="6"/>
        <v>-0.73700215240672007</v>
      </c>
      <c r="S30" s="12">
        <f t="shared" si="7"/>
        <v>-2.1624765260004839</v>
      </c>
    </row>
    <row r="31" spans="1:19" x14ac:dyDescent="0.45">
      <c r="A31" s="33">
        <v>30</v>
      </c>
      <c r="B31" s="33">
        <v>5</v>
      </c>
      <c r="C31" s="33">
        <v>0.4</v>
      </c>
      <c r="D31" s="33">
        <v>15.9</v>
      </c>
      <c r="E31" s="33">
        <v>1395</v>
      </c>
      <c r="F31" s="33">
        <v>0.66</v>
      </c>
      <c r="G31" s="33">
        <v>37</v>
      </c>
      <c r="H31" s="33">
        <v>1.23</v>
      </c>
      <c r="I31" s="32"/>
      <c r="J31" s="33">
        <v>30</v>
      </c>
      <c r="K31" s="12">
        <f t="shared" si="0"/>
        <v>2.0965696734438368</v>
      </c>
      <c r="L31" s="12">
        <f t="shared" si="1"/>
        <v>1.3026778945578601</v>
      </c>
      <c r="M31" s="12">
        <f t="shared" si="2"/>
        <v>1.9157825450986856</v>
      </c>
      <c r="N31" s="12">
        <f t="shared" si="3"/>
        <v>0.53682611479405606</v>
      </c>
      <c r="O31" s="12">
        <f t="shared" si="4"/>
        <v>-0.48938312425757358</v>
      </c>
      <c r="P31" s="12">
        <f t="shared" si="5"/>
        <v>-0.23357227854068882</v>
      </c>
      <c r="Q31" s="12">
        <f t="shared" si="6"/>
        <v>0.31960921844095147</v>
      </c>
      <c r="S31" s="12">
        <f t="shared" si="7"/>
        <v>-2.2008154548081933</v>
      </c>
    </row>
    <row r="32" spans="1:19" x14ac:dyDescent="0.45">
      <c r="A32" s="33">
        <v>31</v>
      </c>
      <c r="B32" s="33">
        <v>5</v>
      </c>
      <c r="C32" s="33">
        <v>0.4</v>
      </c>
      <c r="D32" s="33">
        <v>14.7</v>
      </c>
      <c r="E32" s="33">
        <v>1200</v>
      </c>
      <c r="F32" s="33">
        <v>0.86</v>
      </c>
      <c r="G32" s="33">
        <v>48</v>
      </c>
      <c r="H32" s="33">
        <v>1.6</v>
      </c>
      <c r="I32" s="32"/>
      <c r="J32" s="33">
        <v>31</v>
      </c>
      <c r="K32" s="12">
        <f t="shared" si="0"/>
        <v>2.0965696734438368</v>
      </c>
      <c r="L32" s="12">
        <f t="shared" si="1"/>
        <v>1.3026778945578601</v>
      </c>
      <c r="M32" s="12">
        <f t="shared" si="2"/>
        <v>1.5162828674477746</v>
      </c>
      <c r="N32" s="12">
        <f t="shared" si="3"/>
        <v>-0.56157644441095278</v>
      </c>
      <c r="O32" s="12">
        <f t="shared" si="4"/>
        <v>-0.30596866542168566</v>
      </c>
      <c r="P32" s="12">
        <f t="shared" si="5"/>
        <v>7.3626044322608317E-2</v>
      </c>
      <c r="Q32" s="12">
        <f t="shared" si="6"/>
        <v>0.90573546613756095</v>
      </c>
      <c r="S32" s="12">
        <f t="shared" si="7"/>
        <v>-1.7009087179815188</v>
      </c>
    </row>
    <row r="33" spans="1:19" x14ac:dyDescent="0.45">
      <c r="A33" s="33">
        <v>32</v>
      </c>
      <c r="B33" s="33">
        <v>5</v>
      </c>
      <c r="C33" s="33">
        <v>0.4</v>
      </c>
      <c r="D33" s="33">
        <v>11.5</v>
      </c>
      <c r="E33" s="33">
        <v>700</v>
      </c>
      <c r="F33" s="33">
        <v>0.52</v>
      </c>
      <c r="G33" s="33">
        <v>48</v>
      </c>
      <c r="H33" s="33">
        <v>1</v>
      </c>
      <c r="I33" s="32"/>
      <c r="J33" s="33">
        <v>32</v>
      </c>
      <c r="K33" s="12">
        <f t="shared" si="0"/>
        <v>2.0965696734438368</v>
      </c>
      <c r="L33" s="12">
        <f t="shared" si="1"/>
        <v>1.3026778945578601</v>
      </c>
      <c r="M33" s="12">
        <f t="shared" si="2"/>
        <v>0.45095039371201312</v>
      </c>
      <c r="N33" s="12">
        <f t="shared" si="3"/>
        <v>-3.3779932628853344</v>
      </c>
      <c r="O33" s="12">
        <f t="shared" si="4"/>
        <v>-0.61777324544269518</v>
      </c>
      <c r="P33" s="12">
        <f t="shared" si="5"/>
        <v>7.3626044322608317E-2</v>
      </c>
      <c r="Q33" s="12">
        <f t="shared" si="6"/>
        <v>-4.4739530127211082E-2</v>
      </c>
      <c r="S33" s="12">
        <f t="shared" si="7"/>
        <v>-2.0150133016635543</v>
      </c>
    </row>
    <row r="34" spans="1:19" s="18" customFormat="1" x14ac:dyDescent="0.45">
      <c r="A34" s="16">
        <v>33</v>
      </c>
      <c r="B34" s="16">
        <v>5</v>
      </c>
      <c r="C34" s="33">
        <v>0.4</v>
      </c>
      <c r="D34" s="16">
        <v>11.4</v>
      </c>
      <c r="E34" s="16">
        <v>700</v>
      </c>
      <c r="F34" s="16">
        <v>0.54</v>
      </c>
      <c r="G34" s="16">
        <v>50</v>
      </c>
      <c r="H34" s="16">
        <v>1.04</v>
      </c>
      <c r="I34" s="17"/>
      <c r="J34" s="16">
        <v>33</v>
      </c>
      <c r="K34" s="12">
        <f t="shared" si="0"/>
        <v>2.0965696734438368</v>
      </c>
      <c r="L34" s="12">
        <f t="shared" si="1"/>
        <v>1.3026778945578601</v>
      </c>
      <c r="M34" s="12">
        <f t="shared" si="2"/>
        <v>0.41765875390777063</v>
      </c>
      <c r="N34" s="12">
        <f t="shared" si="3"/>
        <v>-3.3779932628853344</v>
      </c>
      <c r="O34" s="12">
        <f t="shared" si="4"/>
        <v>-0.5994317995591063</v>
      </c>
      <c r="P34" s="12">
        <f t="shared" si="5"/>
        <v>0.12948028484320778</v>
      </c>
      <c r="Q34" s="12">
        <f t="shared" si="6"/>
        <v>1.8625469623773771E-2</v>
      </c>
      <c r="S34" s="12">
        <f t="shared" si="7"/>
        <v>-1.9456300892181277</v>
      </c>
    </row>
    <row r="35" spans="1:19" x14ac:dyDescent="0.45">
      <c r="A35" s="6" t="s">
        <v>12</v>
      </c>
      <c r="B35" s="6">
        <f>AVERAGE(B2:B34)</f>
        <v>2.5</v>
      </c>
      <c r="C35" s="23">
        <f t="shared" ref="C35:H35" si="9">AVERAGE(C2:C34)</f>
        <v>0.33636363636363642</v>
      </c>
      <c r="D35" s="23">
        <f t="shared" si="9"/>
        <v>10.145454545454545</v>
      </c>
      <c r="E35" s="23">
        <f t="shared" si="9"/>
        <v>1299.6969696969697</v>
      </c>
      <c r="F35" s="23">
        <f t="shared" si="9"/>
        <v>1.1936363636363634</v>
      </c>
      <c r="G35" s="23">
        <f t="shared" si="9"/>
        <v>45.363636363636367</v>
      </c>
      <c r="H35" s="23">
        <f t="shared" si="9"/>
        <v>1.0282424242424246</v>
      </c>
      <c r="I35" s="7"/>
      <c r="J35" s="6" t="s">
        <v>12</v>
      </c>
      <c r="K35" s="20">
        <f>IF(AVERAGE(K2:K34)&lt;0.000001,0,AVERAGE(K2:K34))</f>
        <v>0</v>
      </c>
      <c r="L35" s="20">
        <f t="shared" ref="L35:Q35" si="10">IF(AVERAGE(L2:L34)&lt;0.000001,0,AVERAGE(L2:L34))</f>
        <v>0</v>
      </c>
      <c r="M35" s="20">
        <f t="shared" si="10"/>
        <v>0</v>
      </c>
      <c r="N35" s="20">
        <f t="shared" si="10"/>
        <v>0</v>
      </c>
      <c r="O35" s="20">
        <f t="shared" si="10"/>
        <v>0</v>
      </c>
      <c r="P35" s="20">
        <f t="shared" si="10"/>
        <v>0</v>
      </c>
      <c r="Q35" s="20">
        <f t="shared" si="10"/>
        <v>0</v>
      </c>
      <c r="R35" s="8"/>
      <c r="S35" s="21">
        <f>STDEV(S2:S34)</f>
        <v>1.9035887094905584</v>
      </c>
    </row>
    <row r="36" spans="1:19" x14ac:dyDescent="0.45">
      <c r="A36" s="6" t="s">
        <v>13</v>
      </c>
      <c r="B36" s="21">
        <f>STDEV(B2:B34)</f>
        <v>1.192424001771182</v>
      </c>
      <c r="C36" s="21">
        <f t="shared" ref="C36:H36" si="11">STDEV(C2:C34)</f>
        <v>4.8850421045919662E-2</v>
      </c>
      <c r="D36" s="21">
        <f t="shared" si="11"/>
        <v>3.0037571170422308</v>
      </c>
      <c r="E36" s="21">
        <f t="shared" si="11"/>
        <v>177.5305404797447</v>
      </c>
      <c r="F36" s="21">
        <f t="shared" si="11"/>
        <v>1.0904265741609396</v>
      </c>
      <c r="G36" s="21">
        <f t="shared" si="11"/>
        <v>35.807487155113755</v>
      </c>
      <c r="H36" s="21">
        <f t="shared" si="11"/>
        <v>0.63126331819133852</v>
      </c>
      <c r="I36" s="22"/>
      <c r="J36" s="21" t="s">
        <v>13</v>
      </c>
      <c r="K36" s="21">
        <f t="shared" ref="K36:Q36" si="12">STDEV(K2:K34)</f>
        <v>1</v>
      </c>
      <c r="L36" s="21">
        <f t="shared" si="12"/>
        <v>1.0000000000000013</v>
      </c>
      <c r="M36" s="21">
        <f t="shared" si="12"/>
        <v>0.999999999999998</v>
      </c>
      <c r="N36" s="21">
        <f t="shared" si="12"/>
        <v>1.0000000000000004</v>
      </c>
      <c r="O36" s="21">
        <f t="shared" si="12"/>
        <v>1.0000000000000004</v>
      </c>
      <c r="P36" s="21">
        <f t="shared" si="12"/>
        <v>1</v>
      </c>
      <c r="Q36" s="21">
        <f t="shared" si="12"/>
        <v>1.0000000000000002</v>
      </c>
    </row>
    <row r="39" spans="1:19" x14ac:dyDescent="0.45">
      <c r="L39" t="s">
        <v>19</v>
      </c>
    </row>
  </sheetData>
  <mergeCells count="4">
    <mergeCell ref="U7:V7"/>
    <mergeCell ref="U12:V12"/>
    <mergeCell ref="U13:V13"/>
    <mergeCell ref="U14:V14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74290-06C6-49D5-8165-6035D4D9104F}">
  <sheetPr codeName="Sheet8"/>
  <dimension ref="A1:AJ55"/>
  <sheetViews>
    <sheetView showGridLines="0" showWhiteSpace="0" topLeftCell="F1" zoomScale="75" zoomScaleNormal="75" workbookViewId="0">
      <selection activeCell="X7" sqref="X7"/>
    </sheetView>
  </sheetViews>
  <sheetFormatPr defaultColWidth="10.8984375" defaultRowHeight="18" x14ac:dyDescent="0.45"/>
  <cols>
    <col min="1" max="1" width="7.69921875" customWidth="1"/>
    <col min="2" max="8" width="8.69921875" customWidth="1"/>
    <col min="9" max="9" width="2.5" customWidth="1"/>
    <col min="10" max="10" width="7.69921875" customWidth="1"/>
    <col min="11" max="17" width="8.69921875" customWidth="1"/>
    <col min="18" max="18" width="2.09765625" customWidth="1"/>
    <col min="20" max="20" width="1.69921875" customWidth="1"/>
    <col min="22" max="22" width="2.59765625" customWidth="1"/>
    <col min="23" max="28" width="6.69921875" customWidth="1"/>
    <col min="29" max="29" width="7" customWidth="1"/>
    <col min="30" max="30" width="6.69921875" customWidth="1"/>
    <col min="33" max="33" width="2.59765625" customWidth="1"/>
  </cols>
  <sheetData>
    <row r="1" spans="1:36" ht="20.399999999999999" x14ac:dyDescent="0.45">
      <c r="A1" s="27" t="s">
        <v>0</v>
      </c>
      <c r="B1" s="26" t="s">
        <v>27</v>
      </c>
      <c r="C1" s="26" t="s">
        <v>28</v>
      </c>
      <c r="D1" s="26" t="s">
        <v>29</v>
      </c>
      <c r="E1" s="26" t="s">
        <v>30</v>
      </c>
      <c r="F1" s="26" t="s">
        <v>31</v>
      </c>
      <c r="G1" s="26" t="s">
        <v>32</v>
      </c>
      <c r="H1" s="26" t="s">
        <v>33</v>
      </c>
      <c r="I1" s="2"/>
      <c r="J1" s="27" t="s">
        <v>0</v>
      </c>
      <c r="K1" s="26" t="s">
        <v>34</v>
      </c>
      <c r="L1" s="26" t="s">
        <v>35</v>
      </c>
      <c r="M1" s="26" t="s">
        <v>36</v>
      </c>
      <c r="N1" s="26" t="s">
        <v>37</v>
      </c>
      <c r="O1" s="26" t="s">
        <v>38</v>
      </c>
      <c r="P1" s="26" t="s">
        <v>39</v>
      </c>
      <c r="Q1" s="26" t="s">
        <v>40</v>
      </c>
      <c r="R1" s="14"/>
      <c r="S1" s="5" t="s">
        <v>11</v>
      </c>
      <c r="T1" s="4"/>
      <c r="AH1" s="33" t="s">
        <v>24</v>
      </c>
      <c r="AI1" s="33" t="s">
        <v>25</v>
      </c>
      <c r="AJ1" s="29" t="s">
        <v>48</v>
      </c>
    </row>
    <row r="2" spans="1:36" x14ac:dyDescent="0.45">
      <c r="A2" s="33">
        <v>1</v>
      </c>
      <c r="B2" s="33">
        <v>1</v>
      </c>
      <c r="C2" s="33">
        <v>0.25</v>
      </c>
      <c r="D2" s="33">
        <v>6.7</v>
      </c>
      <c r="E2" s="33">
        <v>1200</v>
      </c>
      <c r="F2" s="33">
        <v>4.9800000000000004</v>
      </c>
      <c r="G2" s="33">
        <v>138</v>
      </c>
      <c r="H2" s="33">
        <v>2.88</v>
      </c>
      <c r="I2" s="32"/>
      <c r="J2" s="33">
        <v>1</v>
      </c>
      <c r="K2" s="12">
        <f>STANDARDIZE(B2,$B$35,$B$36)</f>
        <v>-1.257941804066302</v>
      </c>
      <c r="L2" s="12">
        <f>STANDARDIZE(C2,$C$35,$C$36)</f>
        <v>-1.767919999757098</v>
      </c>
      <c r="M2" s="12">
        <f>STANDARDIZE(D2,$D$35,$D$36)</f>
        <v>-1.1470483168916297</v>
      </c>
      <c r="N2" s="12">
        <f>STANDARDIZE(E2,$E$35,$E$36)</f>
        <v>-0.56157644441095278</v>
      </c>
      <c r="O2" s="12">
        <f>STANDARDIZE(F2,$F$35,$F$36)</f>
        <v>3.4723691865976072</v>
      </c>
      <c r="P2" s="12">
        <f>STANDARDIZE(G2,$G$35,$G$36)</f>
        <v>2.5870668677495847</v>
      </c>
      <c r="Q2" s="12">
        <f>STANDARDIZE(H2,$H$35,$H$36)</f>
        <v>2.9334154581690739</v>
      </c>
      <c r="R2" s="11"/>
      <c r="S2" s="12">
        <f>SUMPRODUCT($W$13:$AC$13,K2:Q2)</f>
        <v>1.8203182669101055</v>
      </c>
      <c r="AH2" s="12">
        <v>-5.4190250306766972</v>
      </c>
      <c r="AI2" s="12">
        <v>1.8203182669101055</v>
      </c>
      <c r="AJ2" s="12">
        <v>-0.29423581124425047</v>
      </c>
    </row>
    <row r="3" spans="1:36" x14ac:dyDescent="0.45">
      <c r="A3" s="33">
        <v>2</v>
      </c>
      <c r="B3" s="33">
        <v>1</v>
      </c>
      <c r="C3" s="33">
        <v>0.25</v>
      </c>
      <c r="D3" s="33">
        <v>6.7</v>
      </c>
      <c r="E3" s="33">
        <v>1395</v>
      </c>
      <c r="F3" s="33">
        <v>1.64</v>
      </c>
      <c r="G3" s="33">
        <v>68</v>
      </c>
      <c r="H3" s="33">
        <v>0.94</v>
      </c>
      <c r="I3" s="32"/>
      <c r="J3" s="33">
        <v>2</v>
      </c>
      <c r="K3" s="12">
        <f t="shared" ref="K3:K34" si="0">STANDARDIZE(B3,$B$35,$B$36)</f>
        <v>-1.257941804066302</v>
      </c>
      <c r="L3" s="12">
        <f t="shared" ref="L3:L34" si="1">STANDARDIZE(C3,$C$35,$C$36)</f>
        <v>-1.767919999757098</v>
      </c>
      <c r="M3" s="12">
        <f t="shared" ref="M3:M34" si="2">STANDARDIZE(D3,$D$35,$D$36)</f>
        <v>-1.1470483168916297</v>
      </c>
      <c r="N3" s="12">
        <f t="shared" ref="N3:N34" si="3">STANDARDIZE(E3,$E$35,$E$36)</f>
        <v>0.53682611479405606</v>
      </c>
      <c r="O3" s="12">
        <f t="shared" ref="O3:O34" si="4">STANDARDIZE(F3,$F$35,$F$36)</f>
        <v>0.40934772403827741</v>
      </c>
      <c r="P3" s="12">
        <f t="shared" ref="P3:P34" si="5">STANDARDIZE(G3,$G$35,$G$36)</f>
        <v>0.63216844952860307</v>
      </c>
      <c r="Q3" s="12">
        <f t="shared" ref="Q3:Q34" si="6">STANDARDIZE(H3,$H$35,$H$36)</f>
        <v>-0.13978702975368837</v>
      </c>
      <c r="R3" s="11"/>
      <c r="S3" s="12">
        <f t="shared" ref="S3:S34" si="7">SUMPRODUCT($W$13:$AC$13,K3:Q3)</f>
        <v>-1.3934453159578608</v>
      </c>
      <c r="AH3" s="12">
        <v>-2.0265494272335265</v>
      </c>
      <c r="AI3" s="12">
        <v>-1.3934453159578608</v>
      </c>
      <c r="AJ3" s="12">
        <v>-0.71749435669801187</v>
      </c>
    </row>
    <row r="4" spans="1:36" x14ac:dyDescent="0.45">
      <c r="A4" s="33">
        <v>3</v>
      </c>
      <c r="B4" s="33">
        <v>1</v>
      </c>
      <c r="C4" s="33">
        <v>0.25</v>
      </c>
      <c r="D4" s="33">
        <v>7</v>
      </c>
      <c r="E4" s="33">
        <v>1200</v>
      </c>
      <c r="F4" s="33">
        <v>3</v>
      </c>
      <c r="G4" s="33">
        <v>125</v>
      </c>
      <c r="H4" s="33">
        <v>1.74</v>
      </c>
      <c r="I4" s="32"/>
      <c r="J4" s="33">
        <v>3</v>
      </c>
      <c r="K4" s="12">
        <f t="shared" si="0"/>
        <v>-1.257941804066302</v>
      </c>
      <c r="L4" s="12">
        <f t="shared" si="1"/>
        <v>-1.767919999757098</v>
      </c>
      <c r="M4" s="12">
        <f t="shared" si="2"/>
        <v>-1.0471733974789019</v>
      </c>
      <c r="N4" s="12">
        <f t="shared" si="3"/>
        <v>-0.56157644441095278</v>
      </c>
      <c r="O4" s="12">
        <f t="shared" si="4"/>
        <v>1.6565660441223158</v>
      </c>
      <c r="P4" s="12">
        <f t="shared" si="5"/>
        <v>2.2240143043656881</v>
      </c>
      <c r="Q4" s="12">
        <f t="shared" si="6"/>
        <v>1.1275129652660076</v>
      </c>
      <c r="R4" s="11"/>
      <c r="S4" s="12">
        <f t="shared" si="7"/>
        <v>0.56130110606785455</v>
      </c>
      <c r="AH4" s="12">
        <v>-3.6791179907951319</v>
      </c>
      <c r="AI4" s="12">
        <v>0.56130110606785455</v>
      </c>
      <c r="AJ4" s="12">
        <v>-1.0663883965956351</v>
      </c>
    </row>
    <row r="5" spans="1:36" x14ac:dyDescent="0.45">
      <c r="A5" s="33">
        <v>4</v>
      </c>
      <c r="B5" s="33">
        <v>1</v>
      </c>
      <c r="C5" s="33">
        <v>0.25</v>
      </c>
      <c r="D5" s="33">
        <v>7</v>
      </c>
      <c r="E5" s="33">
        <v>1200</v>
      </c>
      <c r="F5" s="33">
        <v>4.01</v>
      </c>
      <c r="G5" s="33">
        <v>152</v>
      </c>
      <c r="H5" s="33">
        <v>1.58</v>
      </c>
      <c r="I5" s="32"/>
      <c r="J5" s="33">
        <v>4</v>
      </c>
      <c r="K5" s="12">
        <f t="shared" si="0"/>
        <v>-1.257941804066302</v>
      </c>
      <c r="L5" s="12">
        <f t="shared" si="1"/>
        <v>-1.767919999757098</v>
      </c>
      <c r="M5" s="12">
        <f t="shared" si="2"/>
        <v>-1.0471733974789019</v>
      </c>
      <c r="N5" s="12">
        <f t="shared" si="3"/>
        <v>-0.56157644441095278</v>
      </c>
      <c r="O5" s="12">
        <f t="shared" si="4"/>
        <v>2.5828090612435499</v>
      </c>
      <c r="P5" s="12">
        <f t="shared" si="5"/>
        <v>2.9780465513937808</v>
      </c>
      <c r="Q5" s="12">
        <f t="shared" si="6"/>
        <v>0.87405296626206852</v>
      </c>
      <c r="R5" s="11"/>
      <c r="S5" s="12">
        <f t="shared" si="7"/>
        <v>0.89227099101859375</v>
      </c>
      <c r="Z5" s="47" t="s">
        <v>18</v>
      </c>
      <c r="AA5" s="46" t="s">
        <v>14</v>
      </c>
      <c r="AB5" s="46">
        <f>SUMPRODUCT('Z1'!W13:AC13,'Z2'!W13:AC13)</f>
        <v>8.460038225521771E-12</v>
      </c>
      <c r="AH5" s="12">
        <v>-4.3844122516506676</v>
      </c>
      <c r="AI5" s="12">
        <v>0.89227099101859375</v>
      </c>
      <c r="AJ5" s="12">
        <v>-1.275885335720532</v>
      </c>
    </row>
    <row r="6" spans="1:36" x14ac:dyDescent="0.45">
      <c r="A6" s="33">
        <v>5</v>
      </c>
      <c r="B6" s="33">
        <v>1.5</v>
      </c>
      <c r="C6" s="33">
        <v>0.35</v>
      </c>
      <c r="D6" s="33">
        <v>5.4</v>
      </c>
      <c r="E6" s="33">
        <v>1395</v>
      </c>
      <c r="F6" s="33">
        <v>3.26</v>
      </c>
      <c r="G6" s="33">
        <v>91</v>
      </c>
      <c r="H6" s="33">
        <v>2.5299999999999998</v>
      </c>
      <c r="I6" s="32"/>
      <c r="J6" s="33">
        <v>5</v>
      </c>
      <c r="K6" s="12">
        <f t="shared" si="0"/>
        <v>-0.83862786937753464</v>
      </c>
      <c r="L6" s="12">
        <f t="shared" si="1"/>
        <v>0.27914526311953997</v>
      </c>
      <c r="M6" s="12">
        <f t="shared" si="2"/>
        <v>-1.5798396343467827</v>
      </c>
      <c r="N6" s="12">
        <f t="shared" si="3"/>
        <v>0.53682611479405606</v>
      </c>
      <c r="O6" s="12">
        <f t="shared" si="4"/>
        <v>1.8950048406089699</v>
      </c>
      <c r="P6" s="12">
        <f t="shared" si="5"/>
        <v>1.2744922155154972</v>
      </c>
      <c r="Q6" s="12">
        <f t="shared" si="6"/>
        <v>2.3789717103479568</v>
      </c>
      <c r="R6" s="11"/>
      <c r="S6" s="12">
        <f t="shared" si="7"/>
        <v>0.95984879975740889</v>
      </c>
      <c r="AH6" s="12">
        <v>-3.2366466111637786</v>
      </c>
      <c r="AI6" s="12">
        <v>0.95984879975740889</v>
      </c>
      <c r="AJ6" s="12">
        <v>1.7220156208195232</v>
      </c>
    </row>
    <row r="7" spans="1:36" x14ac:dyDescent="0.45">
      <c r="A7" s="33">
        <v>6</v>
      </c>
      <c r="B7" s="33">
        <v>1.5</v>
      </c>
      <c r="C7" s="33">
        <v>0.3</v>
      </c>
      <c r="D7" s="33">
        <v>8.3000000000000007</v>
      </c>
      <c r="E7" s="33">
        <v>1395</v>
      </c>
      <c r="F7" s="33">
        <v>1.28</v>
      </c>
      <c r="G7" s="33">
        <v>53</v>
      </c>
      <c r="H7" s="33">
        <v>1.1000000000000001</v>
      </c>
      <c r="I7" s="32"/>
      <c r="J7" s="33">
        <v>6</v>
      </c>
      <c r="K7" s="12">
        <f t="shared" si="0"/>
        <v>-0.83862786937753464</v>
      </c>
      <c r="L7" s="12">
        <f t="shared" si="1"/>
        <v>-0.74438736831877894</v>
      </c>
      <c r="M7" s="12">
        <f t="shared" si="2"/>
        <v>-0.6143820800237485</v>
      </c>
      <c r="N7" s="12">
        <f t="shared" si="3"/>
        <v>0.53682611479405606</v>
      </c>
      <c r="O7" s="12">
        <f t="shared" si="4"/>
        <v>7.9201698133679152E-2</v>
      </c>
      <c r="P7" s="12">
        <f t="shared" si="5"/>
        <v>0.21326164562410702</v>
      </c>
      <c r="Q7" s="12">
        <f t="shared" si="6"/>
        <v>0.11367296925025104</v>
      </c>
      <c r="R7" s="11"/>
      <c r="S7" s="12">
        <f t="shared" si="7"/>
        <v>-0.89516901455917441</v>
      </c>
      <c r="U7" s="40" t="s">
        <v>56</v>
      </c>
      <c r="V7" s="40"/>
      <c r="W7" s="39">
        <f>VAR(S2:S34)</f>
        <v>1.7202994145384025</v>
      </c>
      <c r="Y7" s="10"/>
      <c r="AH7" s="12">
        <v>-1.0426149792974795</v>
      </c>
      <c r="AI7" s="12">
        <v>-0.89516901455917441</v>
      </c>
      <c r="AJ7" s="12">
        <v>-4.1026383436186517E-2</v>
      </c>
    </row>
    <row r="8" spans="1:36" x14ac:dyDescent="0.45">
      <c r="A8" s="33">
        <v>7</v>
      </c>
      <c r="B8" s="33">
        <v>2</v>
      </c>
      <c r="C8" s="33">
        <v>0.3</v>
      </c>
      <c r="D8" s="33">
        <v>11.2</v>
      </c>
      <c r="E8" s="33">
        <v>1395</v>
      </c>
      <c r="F8" s="33">
        <v>0.42</v>
      </c>
      <c r="G8" s="33">
        <v>9</v>
      </c>
      <c r="H8" s="33">
        <v>0.375</v>
      </c>
      <c r="I8" s="32"/>
      <c r="J8" s="33">
        <v>7</v>
      </c>
      <c r="K8" s="12">
        <f t="shared" si="0"/>
        <v>-0.41931393468876732</v>
      </c>
      <c r="L8" s="12">
        <f t="shared" si="1"/>
        <v>-0.74438736831877894</v>
      </c>
      <c r="M8" s="12">
        <f t="shared" si="2"/>
        <v>0.35107547429928521</v>
      </c>
      <c r="N8" s="12">
        <f t="shared" si="3"/>
        <v>0.53682611479405606</v>
      </c>
      <c r="O8" s="12">
        <f t="shared" si="4"/>
        <v>-0.70948047486063925</v>
      </c>
      <c r="P8" s="12">
        <f t="shared" si="5"/>
        <v>-1.0155316458290815</v>
      </c>
      <c r="Q8" s="12">
        <f t="shared" si="6"/>
        <v>-1.0348176512363485</v>
      </c>
      <c r="R8" s="11"/>
      <c r="S8" s="12">
        <f t="shared" si="7"/>
        <v>-1.5964773319710193</v>
      </c>
      <c r="AH8" s="12">
        <v>0.84148878624331414</v>
      </c>
      <c r="AI8" s="12">
        <v>-1.5964773319710193</v>
      </c>
      <c r="AJ8" s="12">
        <v>-0.59317410983581675</v>
      </c>
    </row>
    <row r="9" spans="1:36" x14ac:dyDescent="0.45">
      <c r="A9" s="33">
        <v>8</v>
      </c>
      <c r="B9" s="33">
        <v>2</v>
      </c>
      <c r="C9" s="33">
        <v>0.35</v>
      </c>
      <c r="D9" s="33">
        <v>8.3000000000000007</v>
      </c>
      <c r="E9" s="33">
        <v>1395</v>
      </c>
      <c r="F9" s="33">
        <v>0.99</v>
      </c>
      <c r="G9" s="33">
        <v>22</v>
      </c>
      <c r="H9" s="33">
        <v>0.91700000000000004</v>
      </c>
      <c r="I9" s="32"/>
      <c r="J9" s="33">
        <v>8</v>
      </c>
      <c r="K9" s="12">
        <f t="shared" si="0"/>
        <v>-0.41931393468876732</v>
      </c>
      <c r="L9" s="12">
        <f t="shared" si="1"/>
        <v>0.27914526311953997</v>
      </c>
      <c r="M9" s="12">
        <f t="shared" si="2"/>
        <v>-0.6143820800237485</v>
      </c>
      <c r="N9" s="12">
        <f t="shared" si="3"/>
        <v>0.53682611479405606</v>
      </c>
      <c r="O9" s="12">
        <f t="shared" si="4"/>
        <v>-0.18674926717835844</v>
      </c>
      <c r="P9" s="12">
        <f t="shared" si="5"/>
        <v>-0.65247908244518493</v>
      </c>
      <c r="Q9" s="12">
        <f t="shared" si="6"/>
        <v>-0.17622190461050447</v>
      </c>
      <c r="R9" s="11"/>
      <c r="S9" s="12">
        <f t="shared" si="7"/>
        <v>-0.84229191257598623</v>
      </c>
      <c r="AH9" s="12">
        <v>9.929157241418618E-2</v>
      </c>
      <c r="AI9" s="12">
        <v>-0.84229191257598623</v>
      </c>
      <c r="AJ9" s="12">
        <v>0.67885376965005295</v>
      </c>
    </row>
    <row r="10" spans="1:36" x14ac:dyDescent="0.45">
      <c r="A10" s="33">
        <v>9</v>
      </c>
      <c r="B10" s="33">
        <v>2</v>
      </c>
      <c r="C10" s="33">
        <v>0.35</v>
      </c>
      <c r="D10" s="33">
        <v>8.1</v>
      </c>
      <c r="E10" s="33">
        <v>1395</v>
      </c>
      <c r="F10" s="33">
        <v>0.67</v>
      </c>
      <c r="G10" s="33">
        <v>12</v>
      </c>
      <c r="H10" s="33">
        <v>0.5</v>
      </c>
      <c r="I10" s="32"/>
      <c r="J10" s="33">
        <v>9</v>
      </c>
      <c r="K10" s="12">
        <f t="shared" si="0"/>
        <v>-0.41931393468876732</v>
      </c>
      <c r="L10" s="12">
        <f t="shared" si="1"/>
        <v>0.27914526311953997</v>
      </c>
      <c r="M10" s="12">
        <f t="shared" si="2"/>
        <v>-0.68096535963223392</v>
      </c>
      <c r="N10" s="12">
        <f t="shared" si="3"/>
        <v>0.53682611479405606</v>
      </c>
      <c r="O10" s="12">
        <f t="shared" si="4"/>
        <v>-0.48021240131577914</v>
      </c>
      <c r="P10" s="12">
        <f t="shared" si="5"/>
        <v>-0.93175028504818225</v>
      </c>
      <c r="Q10" s="12">
        <f t="shared" si="6"/>
        <v>-0.836802027014521</v>
      </c>
      <c r="R10" s="11"/>
      <c r="S10" s="12">
        <f t="shared" si="7"/>
        <v>-1.2873608179080833</v>
      </c>
      <c r="AH10" s="12">
        <v>0.57886228594469746</v>
      </c>
      <c r="AI10" s="12">
        <v>-1.2873608179080833</v>
      </c>
      <c r="AJ10" s="12">
        <v>0.47388665922503009</v>
      </c>
    </row>
    <row r="11" spans="1:36" x14ac:dyDescent="0.45">
      <c r="A11" s="33">
        <v>10</v>
      </c>
      <c r="B11" s="33">
        <v>2</v>
      </c>
      <c r="C11" s="33">
        <v>0.3</v>
      </c>
      <c r="D11" s="33">
        <v>11</v>
      </c>
      <c r="E11" s="33">
        <v>1395</v>
      </c>
      <c r="F11" s="33">
        <v>0.33</v>
      </c>
      <c r="G11" s="33">
        <v>9</v>
      </c>
      <c r="H11" s="33">
        <v>0.25</v>
      </c>
      <c r="I11" s="32"/>
      <c r="J11" s="33">
        <v>10</v>
      </c>
      <c r="K11" s="12">
        <f t="shared" si="0"/>
        <v>-0.41931393468876732</v>
      </c>
      <c r="L11" s="12">
        <f t="shared" si="1"/>
        <v>-0.74438736831877894</v>
      </c>
      <c r="M11" s="12">
        <f t="shared" si="2"/>
        <v>0.28449219469080034</v>
      </c>
      <c r="N11" s="12">
        <f t="shared" si="3"/>
        <v>0.53682611479405606</v>
      </c>
      <c r="O11" s="12">
        <f t="shared" si="4"/>
        <v>-0.79201698133678866</v>
      </c>
      <c r="P11" s="12">
        <f t="shared" si="5"/>
        <v>-1.0155316458290815</v>
      </c>
      <c r="Q11" s="12">
        <f t="shared" si="6"/>
        <v>-1.2328332754581759</v>
      </c>
      <c r="R11" s="11"/>
      <c r="S11" s="12">
        <f t="shared" si="7"/>
        <v>-1.7090157870594054</v>
      </c>
      <c r="AH11" s="12">
        <v>0.92717970975549324</v>
      </c>
      <c r="AI11" s="12">
        <v>-1.7090157870594054</v>
      </c>
      <c r="AJ11" s="12">
        <v>-0.65508334772074883</v>
      </c>
    </row>
    <row r="12" spans="1:36" x14ac:dyDescent="0.45">
      <c r="A12" s="33">
        <v>11</v>
      </c>
      <c r="B12" s="33">
        <v>2</v>
      </c>
      <c r="C12" s="33">
        <v>0.35</v>
      </c>
      <c r="D12" s="33">
        <v>8.1</v>
      </c>
      <c r="E12" s="33">
        <v>1395</v>
      </c>
      <c r="F12" s="33">
        <v>0.56000000000000005</v>
      </c>
      <c r="G12" s="33">
        <v>16</v>
      </c>
      <c r="H12" s="33">
        <v>0.44400000000000001</v>
      </c>
      <c r="I12" s="32"/>
      <c r="J12" s="33">
        <v>11</v>
      </c>
      <c r="K12" s="12">
        <f t="shared" si="0"/>
        <v>-0.41931393468876732</v>
      </c>
      <c r="L12" s="12">
        <f t="shared" si="1"/>
        <v>0.27914526311953997</v>
      </c>
      <c r="M12" s="12">
        <f t="shared" si="2"/>
        <v>-0.68096535963223392</v>
      </c>
      <c r="N12" s="12">
        <f t="shared" si="3"/>
        <v>0.53682611479405606</v>
      </c>
      <c r="O12" s="12">
        <f t="shared" si="4"/>
        <v>-0.58109035367551753</v>
      </c>
      <c r="P12" s="12">
        <f t="shared" si="5"/>
        <v>-0.82004180400698334</v>
      </c>
      <c r="Q12" s="12">
        <f t="shared" si="6"/>
        <v>-0.92551302666589974</v>
      </c>
      <c r="R12" s="11"/>
      <c r="S12" s="12">
        <f t="shared" si="7"/>
        <v>-1.3107235514467661</v>
      </c>
      <c r="U12" s="44" t="s">
        <v>23</v>
      </c>
      <c r="V12" s="42"/>
      <c r="W12" s="33" t="s">
        <v>1</v>
      </c>
      <c r="X12" s="33" t="s">
        <v>5</v>
      </c>
      <c r="Y12" s="33" t="s">
        <v>6</v>
      </c>
      <c r="Z12" s="33" t="s">
        <v>7</v>
      </c>
      <c r="AA12" s="33" t="s">
        <v>20</v>
      </c>
      <c r="AB12" s="33" t="s">
        <v>22</v>
      </c>
      <c r="AC12" s="33" t="s">
        <v>21</v>
      </c>
      <c r="AD12" s="33" t="s">
        <v>8</v>
      </c>
      <c r="AE12" s="1" t="s">
        <v>9</v>
      </c>
      <c r="AF12" s="1" t="s">
        <v>10</v>
      </c>
      <c r="AH12" s="12">
        <v>0.61013943167353601</v>
      </c>
      <c r="AI12" s="12">
        <v>-1.3107235514467661</v>
      </c>
      <c r="AJ12" s="12">
        <v>0.4122156086082342</v>
      </c>
    </row>
    <row r="13" spans="1:36" x14ac:dyDescent="0.45">
      <c r="A13" s="33">
        <v>12</v>
      </c>
      <c r="B13" s="33">
        <v>2</v>
      </c>
      <c r="C13" s="33">
        <v>0.35</v>
      </c>
      <c r="D13" s="33">
        <v>8.1999999999999993</v>
      </c>
      <c r="E13" s="33">
        <v>1395</v>
      </c>
      <c r="F13" s="33">
        <v>0.79</v>
      </c>
      <c r="G13" s="33">
        <v>22</v>
      </c>
      <c r="H13" s="33">
        <v>0.61099999999999999</v>
      </c>
      <c r="I13" s="32"/>
      <c r="J13" s="33">
        <v>12</v>
      </c>
      <c r="K13" s="12">
        <f t="shared" si="0"/>
        <v>-0.41931393468876732</v>
      </c>
      <c r="L13" s="12">
        <f t="shared" si="1"/>
        <v>0.27914526311953997</v>
      </c>
      <c r="M13" s="12">
        <f t="shared" si="2"/>
        <v>-0.64767371982799149</v>
      </c>
      <c r="N13" s="12">
        <f t="shared" si="3"/>
        <v>0.53682611479405606</v>
      </c>
      <c r="O13" s="12">
        <f t="shared" si="4"/>
        <v>-0.37016372601424635</v>
      </c>
      <c r="P13" s="12">
        <f t="shared" si="5"/>
        <v>-0.65247908244518493</v>
      </c>
      <c r="Q13" s="12">
        <f t="shared" si="6"/>
        <v>-0.66096415270553821</v>
      </c>
      <c r="R13" s="11"/>
      <c r="S13" s="12">
        <f t="shared" si="7"/>
        <v>-1.093691313040809</v>
      </c>
      <c r="U13" s="41" t="s">
        <v>2</v>
      </c>
      <c r="V13" s="42"/>
      <c r="W13" s="12">
        <v>0.48427206733955586</v>
      </c>
      <c r="X13" s="12">
        <v>0.30195804257360986</v>
      </c>
      <c r="Y13" s="12">
        <v>0.15528572342880567</v>
      </c>
      <c r="Z13" s="12">
        <v>-0.56438045190017816</v>
      </c>
      <c r="AA13" s="12">
        <v>0.21215679700135784</v>
      </c>
      <c r="AB13" s="12">
        <v>0.32208464726289449</v>
      </c>
      <c r="AC13" s="12">
        <v>0.42768514772140437</v>
      </c>
      <c r="AD13" s="12">
        <f>SUMSQ(W13:AC13)</f>
        <v>1.0000006571658882</v>
      </c>
      <c r="AE13" s="12">
        <f>AD14/7</f>
        <v>0.24575722072292791</v>
      </c>
      <c r="AF13" s="12">
        <f>AE13+'Z1'!AE13</f>
        <v>0.7634222537456602</v>
      </c>
      <c r="AH13" s="12">
        <v>0.34951564321077366</v>
      </c>
      <c r="AI13" s="12">
        <v>-1.093691313040809</v>
      </c>
      <c r="AJ13" s="12">
        <v>0.48527615463286294</v>
      </c>
    </row>
    <row r="14" spans="1:36" x14ac:dyDescent="0.45">
      <c r="A14" s="33">
        <v>13</v>
      </c>
      <c r="B14" s="33">
        <v>2</v>
      </c>
      <c r="C14" s="33">
        <v>0.35</v>
      </c>
      <c r="D14" s="33">
        <v>8.1999999999999993</v>
      </c>
      <c r="E14" s="33">
        <v>1395</v>
      </c>
      <c r="F14" s="33">
        <v>1.21</v>
      </c>
      <c r="G14" s="33">
        <v>34</v>
      </c>
      <c r="H14" s="33">
        <v>0.94399999999999995</v>
      </c>
      <c r="I14" s="32"/>
      <c r="J14" s="33">
        <v>13</v>
      </c>
      <c r="K14" s="12">
        <f t="shared" si="0"/>
        <v>-0.41931393468876732</v>
      </c>
      <c r="L14" s="12">
        <f t="shared" si="1"/>
        <v>0.27914526311953997</v>
      </c>
      <c r="M14" s="12">
        <f t="shared" si="2"/>
        <v>-0.64767371982799149</v>
      </c>
      <c r="N14" s="12">
        <f t="shared" si="3"/>
        <v>0.53682611479405606</v>
      </c>
      <c r="O14" s="12">
        <f t="shared" si="4"/>
        <v>1.5006637541118306E-2</v>
      </c>
      <c r="P14" s="12">
        <f t="shared" si="5"/>
        <v>-0.31735363932158805</v>
      </c>
      <c r="Q14" s="12">
        <f t="shared" si="6"/>
        <v>-0.13345052977858987</v>
      </c>
      <c r="R14" s="11"/>
      <c r="S14" s="12">
        <f t="shared" si="7"/>
        <v>-0.67842630052520425</v>
      </c>
      <c r="U14" s="43" t="s">
        <v>3</v>
      </c>
      <c r="V14" s="43"/>
      <c r="W14" s="12">
        <f>SQRT($W$7)*W13</f>
        <v>0.63517213972402897</v>
      </c>
      <c r="X14" s="12">
        <f t="shared" ref="X14:AC14" si="8">SQRT($W$7)*X13</f>
        <v>0.39604872744782643</v>
      </c>
      <c r="Y14" s="12">
        <f t="shared" si="8"/>
        <v>0.20367304222341179</v>
      </c>
      <c r="Z14" s="12">
        <f t="shared" si="8"/>
        <v>-0.74024244516357152</v>
      </c>
      <c r="AA14" s="12">
        <f t="shared" si="8"/>
        <v>0.27826524756767007</v>
      </c>
      <c r="AB14" s="12">
        <f t="shared" si="8"/>
        <v>0.42244681940490181</v>
      </c>
      <c r="AC14" s="12">
        <f t="shared" si="8"/>
        <v>0.56095263123222239</v>
      </c>
      <c r="AD14" s="12">
        <f>SUMSQ(W14:AC14)</f>
        <v>1.7203005450604953</v>
      </c>
      <c r="AE14" s="12"/>
      <c r="AF14" s="12"/>
      <c r="AH14" s="12">
        <v>-0.17854502650419038</v>
      </c>
      <c r="AI14" s="12">
        <v>-0.67842630052520425</v>
      </c>
      <c r="AJ14" s="12">
        <v>0.65120512182583512</v>
      </c>
    </row>
    <row r="15" spans="1:36" x14ac:dyDescent="0.45">
      <c r="A15" s="33">
        <v>14</v>
      </c>
      <c r="B15" s="33">
        <v>2</v>
      </c>
      <c r="C15" s="33">
        <v>0.3</v>
      </c>
      <c r="D15" s="19">
        <v>8.4</v>
      </c>
      <c r="E15" s="33">
        <v>1395</v>
      </c>
      <c r="F15" s="33">
        <v>1.26</v>
      </c>
      <c r="G15" s="33">
        <v>53</v>
      </c>
      <c r="H15" s="33">
        <v>1.47</v>
      </c>
      <c r="I15" s="32"/>
      <c r="J15" s="33">
        <v>14</v>
      </c>
      <c r="K15" s="12">
        <f t="shared" si="0"/>
        <v>-0.41931393468876732</v>
      </c>
      <c r="L15" s="12">
        <f t="shared" si="1"/>
        <v>-0.74438736831877894</v>
      </c>
      <c r="M15" s="12">
        <f t="shared" si="2"/>
        <v>-0.58109044021950607</v>
      </c>
      <c r="N15" s="12">
        <f t="shared" si="3"/>
        <v>0.53682611479405606</v>
      </c>
      <c r="O15" s="12">
        <f t="shared" si="4"/>
        <v>6.0860252250090341E-2</v>
      </c>
      <c r="P15" s="12">
        <f t="shared" si="5"/>
        <v>0.21326164562410702</v>
      </c>
      <c r="Q15" s="12">
        <f t="shared" si="6"/>
        <v>0.6997992169468602</v>
      </c>
      <c r="R15" s="11"/>
      <c r="S15" s="12">
        <f t="shared" si="7"/>
        <v>-0.44015104375354769</v>
      </c>
      <c r="AH15" s="12">
        <v>-1.063618707310408</v>
      </c>
      <c r="AI15" s="12">
        <v>-0.44015104375354769</v>
      </c>
      <c r="AJ15" s="12">
        <v>0.2151372263498727</v>
      </c>
    </row>
    <row r="16" spans="1:36" x14ac:dyDescent="0.45">
      <c r="A16" s="33">
        <v>15</v>
      </c>
      <c r="B16" s="33">
        <v>2</v>
      </c>
      <c r="C16" s="33">
        <v>0.35</v>
      </c>
      <c r="D16" s="33">
        <v>8.3000000000000007</v>
      </c>
      <c r="E16" s="33">
        <v>1395</v>
      </c>
      <c r="F16" s="33">
        <v>0.35</v>
      </c>
      <c r="G16" s="33">
        <v>15</v>
      </c>
      <c r="H16" s="33">
        <v>0.41699999999999998</v>
      </c>
      <c r="I16" s="32"/>
      <c r="J16" s="33">
        <v>15</v>
      </c>
      <c r="K16" s="12">
        <f t="shared" si="0"/>
        <v>-0.41931393468876732</v>
      </c>
      <c r="L16" s="12">
        <f t="shared" si="1"/>
        <v>0.27914526311953997</v>
      </c>
      <c r="M16" s="12">
        <f t="shared" si="2"/>
        <v>-0.6143820800237485</v>
      </c>
      <c r="N16" s="12">
        <f t="shared" si="3"/>
        <v>0.53682611479405606</v>
      </c>
      <c r="O16" s="12">
        <f t="shared" si="4"/>
        <v>-0.7736755354532</v>
      </c>
      <c r="P16" s="12">
        <f t="shared" si="5"/>
        <v>-0.8479689242672831</v>
      </c>
      <c r="Q16" s="12">
        <f t="shared" si="6"/>
        <v>-0.96828440149781436</v>
      </c>
      <c r="R16" s="11"/>
      <c r="S16" s="12">
        <f t="shared" si="7"/>
        <v>-1.3685299524617194</v>
      </c>
      <c r="AH16" s="12">
        <v>0.75845786439006679</v>
      </c>
      <c r="AI16" s="12">
        <v>-1.3685299524617194</v>
      </c>
      <c r="AJ16" s="12">
        <v>0.3702669531444262</v>
      </c>
    </row>
    <row r="17" spans="1:36" x14ac:dyDescent="0.45">
      <c r="A17" s="33">
        <v>16</v>
      </c>
      <c r="B17" s="33">
        <v>2</v>
      </c>
      <c r="C17" s="33">
        <v>0.35</v>
      </c>
      <c r="D17" s="33">
        <v>8.4</v>
      </c>
      <c r="E17" s="33">
        <v>1395</v>
      </c>
      <c r="F17" s="33">
        <v>1.18</v>
      </c>
      <c r="G17" s="33">
        <v>44</v>
      </c>
      <c r="H17" s="33">
        <v>0.91700000000000004</v>
      </c>
      <c r="I17" s="32"/>
      <c r="J17" s="33">
        <v>16</v>
      </c>
      <c r="K17" s="12">
        <f t="shared" si="0"/>
        <v>-0.41931393468876732</v>
      </c>
      <c r="L17" s="12">
        <f t="shared" si="1"/>
        <v>0.27914526311953997</v>
      </c>
      <c r="M17" s="12">
        <f t="shared" si="2"/>
        <v>-0.58109044021950607</v>
      </c>
      <c r="N17" s="12">
        <f t="shared" si="3"/>
        <v>0.53682611479405606</v>
      </c>
      <c r="O17" s="12">
        <f t="shared" si="4"/>
        <v>-1.2505531284264916E-2</v>
      </c>
      <c r="P17" s="12">
        <f t="shared" si="5"/>
        <v>-3.8082436718590643E-2</v>
      </c>
      <c r="Q17" s="12">
        <f t="shared" si="6"/>
        <v>-0.17622190461050447</v>
      </c>
      <c r="R17" s="11"/>
      <c r="S17" s="12">
        <f t="shared" si="7"/>
        <v>-0.60226747638165623</v>
      </c>
      <c r="AH17" s="12">
        <v>-0.24947157761731309</v>
      </c>
      <c r="AI17" s="12">
        <v>-0.60226747638165623</v>
      </c>
      <c r="AJ17" s="12">
        <v>0.55708943912818909</v>
      </c>
    </row>
    <row r="18" spans="1:36" x14ac:dyDescent="0.45">
      <c r="A18" s="33">
        <v>17</v>
      </c>
      <c r="B18" s="33">
        <v>2</v>
      </c>
      <c r="C18" s="33">
        <v>0.35</v>
      </c>
      <c r="D18" s="33">
        <v>8.5</v>
      </c>
      <c r="E18" s="33">
        <v>1395</v>
      </c>
      <c r="F18" s="33">
        <v>1.06</v>
      </c>
      <c r="G18" s="33">
        <v>39</v>
      </c>
      <c r="H18" s="33">
        <v>0.81299999999999994</v>
      </c>
      <c r="I18" s="32"/>
      <c r="J18" s="33">
        <v>17</v>
      </c>
      <c r="K18" s="12">
        <f t="shared" si="0"/>
        <v>-0.41931393468876732</v>
      </c>
      <c r="L18" s="12">
        <f t="shared" si="1"/>
        <v>0.27914526311953997</v>
      </c>
      <c r="M18" s="12">
        <f t="shared" si="2"/>
        <v>-0.54779880041526363</v>
      </c>
      <c r="N18" s="12">
        <f t="shared" si="3"/>
        <v>0.53682611479405606</v>
      </c>
      <c r="O18" s="12">
        <f t="shared" si="4"/>
        <v>-0.12255420658579759</v>
      </c>
      <c r="P18" s="12">
        <f t="shared" si="5"/>
        <v>-0.17771803802008934</v>
      </c>
      <c r="Q18" s="12">
        <f t="shared" si="6"/>
        <v>-0.34097090396306506</v>
      </c>
      <c r="R18" s="11"/>
      <c r="S18" s="12">
        <f t="shared" si="7"/>
        <v>-0.73588051799232779</v>
      </c>
      <c r="AH18" s="12">
        <v>-6.1185602119983584E-2</v>
      </c>
      <c r="AI18" s="12">
        <v>-0.73588051799232779</v>
      </c>
      <c r="AJ18" s="12">
        <v>0.50142295995370412</v>
      </c>
    </row>
    <row r="19" spans="1:36" x14ac:dyDescent="0.45">
      <c r="A19" s="33">
        <v>18</v>
      </c>
      <c r="B19" s="33">
        <v>2</v>
      </c>
      <c r="C19" s="33">
        <v>0.35</v>
      </c>
      <c r="D19" s="33">
        <v>8.4</v>
      </c>
      <c r="E19" s="33">
        <v>1395</v>
      </c>
      <c r="F19" s="33">
        <v>1.44</v>
      </c>
      <c r="G19" s="33">
        <v>53</v>
      </c>
      <c r="H19" s="33">
        <v>1.1000000000000001</v>
      </c>
      <c r="I19" s="32"/>
      <c r="J19" s="33">
        <v>18</v>
      </c>
      <c r="K19" s="12">
        <f t="shared" si="0"/>
        <v>-0.41931393468876732</v>
      </c>
      <c r="L19" s="12">
        <f t="shared" si="1"/>
        <v>0.27914526311953997</v>
      </c>
      <c r="M19" s="12">
        <f t="shared" si="2"/>
        <v>-0.58109044021950607</v>
      </c>
      <c r="N19" s="12">
        <f t="shared" si="3"/>
        <v>0.53682611479405606</v>
      </c>
      <c r="O19" s="12">
        <f t="shared" si="4"/>
        <v>0.22593326520238946</v>
      </c>
      <c r="P19" s="12">
        <f t="shared" si="5"/>
        <v>0.21326164562410702</v>
      </c>
      <c r="Q19" s="12">
        <f t="shared" si="6"/>
        <v>0.11367296925025104</v>
      </c>
      <c r="R19" s="11"/>
      <c r="S19" s="12">
        <f t="shared" si="7"/>
        <v>-0.34674326298441022</v>
      </c>
      <c r="AH19" s="12">
        <v>-0.5830038582818573</v>
      </c>
      <c r="AI19" s="12">
        <v>-0.34674326298441022</v>
      </c>
      <c r="AJ19" s="12">
        <v>0.6364823918803757</v>
      </c>
    </row>
    <row r="20" spans="1:36" x14ac:dyDescent="0.45">
      <c r="A20" s="33">
        <v>19</v>
      </c>
      <c r="B20" s="33">
        <v>2</v>
      </c>
      <c r="C20" s="33">
        <v>0.3</v>
      </c>
      <c r="D20" s="33">
        <v>11.6</v>
      </c>
      <c r="E20" s="33">
        <v>1200</v>
      </c>
      <c r="F20" s="33">
        <v>0.62</v>
      </c>
      <c r="G20" s="33">
        <v>34</v>
      </c>
      <c r="H20" s="33">
        <v>0.47199999999999998</v>
      </c>
      <c r="I20" s="32"/>
      <c r="J20" s="33">
        <v>19</v>
      </c>
      <c r="K20" s="12">
        <f t="shared" si="0"/>
        <v>-0.41931393468876732</v>
      </c>
      <c r="L20" s="12">
        <f t="shared" si="1"/>
        <v>-0.74438736831877894</v>
      </c>
      <c r="M20" s="12">
        <f t="shared" si="2"/>
        <v>0.48424203351625555</v>
      </c>
      <c r="N20" s="12">
        <f t="shared" si="3"/>
        <v>-0.56157644441095278</v>
      </c>
      <c r="O20" s="12">
        <f t="shared" si="4"/>
        <v>-0.52606601602475123</v>
      </c>
      <c r="P20" s="12">
        <f t="shared" si="5"/>
        <v>-0.31735363932158805</v>
      </c>
      <c r="Q20" s="12">
        <f t="shared" si="6"/>
        <v>-0.88115752684021043</v>
      </c>
      <c r="R20" s="11"/>
      <c r="S20" s="12">
        <f t="shared" si="7"/>
        <v>-0.62637833968976397</v>
      </c>
      <c r="AH20" s="12">
        <v>0.52371030591383116</v>
      </c>
      <c r="AI20" s="12">
        <v>-0.62637833968976397</v>
      </c>
      <c r="AJ20" s="12">
        <v>-1.2779582144023405</v>
      </c>
    </row>
    <row r="21" spans="1:36" x14ac:dyDescent="0.45">
      <c r="A21" s="33">
        <v>20</v>
      </c>
      <c r="B21" s="33">
        <v>2</v>
      </c>
      <c r="C21" s="33">
        <v>0.3</v>
      </c>
      <c r="D21" s="33">
        <v>11.8</v>
      </c>
      <c r="E21" s="33">
        <v>1395</v>
      </c>
      <c r="F21" s="33">
        <v>1.33</v>
      </c>
      <c r="G21" s="33">
        <v>74</v>
      </c>
      <c r="H21" s="33">
        <v>1.03</v>
      </c>
      <c r="I21" s="32"/>
      <c r="J21" s="33">
        <v>20</v>
      </c>
      <c r="K21" s="12">
        <f t="shared" si="0"/>
        <v>-0.41931393468876732</v>
      </c>
      <c r="L21" s="12">
        <f t="shared" si="1"/>
        <v>-0.74438736831877894</v>
      </c>
      <c r="M21" s="12">
        <f t="shared" si="2"/>
        <v>0.55082531312474103</v>
      </c>
      <c r="N21" s="12">
        <f t="shared" si="3"/>
        <v>0.53682611479405606</v>
      </c>
      <c r="O21" s="12">
        <f t="shared" si="4"/>
        <v>0.1250553128426512</v>
      </c>
      <c r="P21" s="12">
        <f t="shared" si="5"/>
        <v>0.79973117109040148</v>
      </c>
      <c r="Q21" s="12">
        <f t="shared" si="6"/>
        <v>2.7842196860275573E-3</v>
      </c>
      <c r="R21" s="11"/>
      <c r="S21" s="12">
        <f t="shared" si="7"/>
        <v>-0.35997140052368387</v>
      </c>
      <c r="AH21" s="12">
        <v>-0.6770388871901668</v>
      </c>
      <c r="AI21" s="12">
        <v>-0.35997140052368387</v>
      </c>
      <c r="AJ21" s="12">
        <v>-0.55152826351142892</v>
      </c>
    </row>
    <row r="22" spans="1:36" x14ac:dyDescent="0.45">
      <c r="A22" s="33">
        <v>21</v>
      </c>
      <c r="B22" s="33">
        <v>2</v>
      </c>
      <c r="C22" s="33">
        <v>0.3</v>
      </c>
      <c r="D22" s="33">
        <v>10.7</v>
      </c>
      <c r="E22" s="33">
        <v>1200</v>
      </c>
      <c r="F22" s="33">
        <v>0.88</v>
      </c>
      <c r="G22" s="33">
        <v>49</v>
      </c>
      <c r="H22" s="33">
        <v>0.68100000000000005</v>
      </c>
      <c r="I22" s="32"/>
      <c r="J22" s="33">
        <v>21</v>
      </c>
      <c r="K22" s="12">
        <f t="shared" si="0"/>
        <v>-0.41931393468876732</v>
      </c>
      <c r="L22" s="12">
        <f t="shared" si="1"/>
        <v>-0.74438736831877894</v>
      </c>
      <c r="M22" s="12">
        <f t="shared" si="2"/>
        <v>0.1846172752780724</v>
      </c>
      <c r="N22" s="12">
        <f t="shared" si="3"/>
        <v>-0.56157644441095278</v>
      </c>
      <c r="O22" s="12">
        <f t="shared" si="4"/>
        <v>-0.28762721953809683</v>
      </c>
      <c r="P22" s="12">
        <f t="shared" si="5"/>
        <v>0.10155316458290806</v>
      </c>
      <c r="Q22" s="12">
        <f t="shared" si="6"/>
        <v>-0.55007540314131476</v>
      </c>
      <c r="R22" s="11"/>
      <c r="S22" s="12">
        <f t="shared" si="7"/>
        <v>-0.34579701853280953</v>
      </c>
      <c r="AH22" s="12">
        <v>-1.4303035718506829E-2</v>
      </c>
      <c r="AI22" s="12">
        <v>-0.34579701853280953</v>
      </c>
      <c r="AJ22" s="12">
        <v>-1.1151487187656404</v>
      </c>
    </row>
    <row r="23" spans="1:36" x14ac:dyDescent="0.45">
      <c r="A23" s="33">
        <v>22</v>
      </c>
      <c r="B23" s="33">
        <v>2.5</v>
      </c>
      <c r="C23" s="33">
        <v>0.4</v>
      </c>
      <c r="D23" s="33">
        <v>7.8</v>
      </c>
      <c r="E23" s="33">
        <v>1395</v>
      </c>
      <c r="F23" s="33">
        <v>1.41</v>
      </c>
      <c r="G23" s="33">
        <v>24</v>
      </c>
      <c r="H23" s="33">
        <v>2</v>
      </c>
      <c r="I23" s="32"/>
      <c r="J23" s="33">
        <v>22</v>
      </c>
      <c r="K23" s="12">
        <f t="shared" si="0"/>
        <v>0</v>
      </c>
      <c r="L23" s="12">
        <f t="shared" si="1"/>
        <v>1.3026778945578601</v>
      </c>
      <c r="M23" s="12">
        <f t="shared" si="2"/>
        <v>-0.78084027904496156</v>
      </c>
      <c r="N23" s="12">
        <f t="shared" si="3"/>
        <v>0.53682611479405606</v>
      </c>
      <c r="O23" s="12">
        <f t="shared" si="4"/>
        <v>0.19842109637700625</v>
      </c>
      <c r="P23" s="12">
        <f t="shared" si="5"/>
        <v>-0.59662484192458543</v>
      </c>
      <c r="Q23" s="12">
        <f t="shared" si="6"/>
        <v>1.5393854636474087</v>
      </c>
      <c r="R23" s="11"/>
      <c r="S23" s="12">
        <f t="shared" si="7"/>
        <v>0.47743153619697687</v>
      </c>
      <c r="AH23" s="12">
        <v>-0.27051482913314318</v>
      </c>
      <c r="AI23" s="12">
        <v>0.47743153619697687</v>
      </c>
      <c r="AJ23" s="12">
        <v>2.1185484490337285</v>
      </c>
    </row>
    <row r="24" spans="1:36" x14ac:dyDescent="0.45">
      <c r="A24" s="33">
        <v>23</v>
      </c>
      <c r="B24" s="33">
        <v>3</v>
      </c>
      <c r="C24" s="33">
        <v>0.3</v>
      </c>
      <c r="D24" s="33">
        <v>17.2</v>
      </c>
      <c r="E24" s="33">
        <v>1395</v>
      </c>
      <c r="F24" s="33">
        <v>0.38</v>
      </c>
      <c r="G24" s="33">
        <v>11</v>
      </c>
      <c r="H24" s="33">
        <v>0.45800000000000002</v>
      </c>
      <c r="I24" s="32"/>
      <c r="J24" s="33">
        <v>23</v>
      </c>
      <c r="K24" s="12">
        <f t="shared" si="0"/>
        <v>0.41931393468876732</v>
      </c>
      <c r="L24" s="12">
        <f t="shared" si="1"/>
        <v>-0.74438736831877894</v>
      </c>
      <c r="M24" s="12">
        <f t="shared" si="2"/>
        <v>2.3485738625538386</v>
      </c>
      <c r="N24" s="12">
        <f t="shared" si="3"/>
        <v>0.53682611479405606</v>
      </c>
      <c r="O24" s="12">
        <f t="shared" si="4"/>
        <v>-0.74616336662781679</v>
      </c>
      <c r="P24" s="12">
        <f t="shared" si="5"/>
        <v>-0.959677405308482</v>
      </c>
      <c r="Q24" s="12">
        <f t="shared" si="6"/>
        <v>-0.90333527675305514</v>
      </c>
      <c r="R24" s="11"/>
      <c r="S24" s="12">
        <f t="shared" si="7"/>
        <v>-0.81372997038322126</v>
      </c>
      <c r="AH24" s="12">
        <v>1.883802644318131</v>
      </c>
      <c r="AI24" s="12">
        <v>-0.81372997038322126</v>
      </c>
      <c r="AJ24" s="12">
        <v>-1.1515778492829774</v>
      </c>
    </row>
    <row r="25" spans="1:36" x14ac:dyDescent="0.45">
      <c r="A25" s="33">
        <v>24</v>
      </c>
      <c r="B25" s="33">
        <v>3</v>
      </c>
      <c r="C25" s="33">
        <v>0.4</v>
      </c>
      <c r="D25" s="33">
        <v>9.1</v>
      </c>
      <c r="E25" s="33">
        <v>1395</v>
      </c>
      <c r="F25" s="33">
        <v>0.98</v>
      </c>
      <c r="G25" s="33">
        <v>27</v>
      </c>
      <c r="H25" s="33">
        <v>1.1200000000000001</v>
      </c>
      <c r="I25" s="32"/>
      <c r="J25" s="33">
        <v>24</v>
      </c>
      <c r="K25" s="12">
        <f t="shared" si="0"/>
        <v>0.41931393468876732</v>
      </c>
      <c r="L25" s="12">
        <f t="shared" si="1"/>
        <v>1.3026778945578601</v>
      </c>
      <c r="M25" s="12">
        <f t="shared" si="2"/>
        <v>-0.34804896158980841</v>
      </c>
      <c r="N25" s="12">
        <f t="shared" si="3"/>
        <v>0.53682611479405606</v>
      </c>
      <c r="O25" s="12">
        <f t="shared" si="4"/>
        <v>-0.19591999012015285</v>
      </c>
      <c r="P25" s="12">
        <f t="shared" si="5"/>
        <v>-0.51284348114368616</v>
      </c>
      <c r="Q25" s="12">
        <f t="shared" si="6"/>
        <v>0.14535546912574346</v>
      </c>
      <c r="R25" s="11"/>
      <c r="S25" s="12">
        <f t="shared" si="7"/>
        <v>9.4816499099700718E-2</v>
      </c>
      <c r="AH25" s="12">
        <v>0.71377581122752876</v>
      </c>
      <c r="AI25" s="12">
        <v>9.4816499099700718E-2</v>
      </c>
      <c r="AJ25" s="12">
        <v>1.4066176065260341</v>
      </c>
    </row>
    <row r="26" spans="1:36" x14ac:dyDescent="0.45">
      <c r="A26" s="33">
        <v>25</v>
      </c>
      <c r="B26" s="33">
        <v>3</v>
      </c>
      <c r="C26" s="33">
        <v>0.35</v>
      </c>
      <c r="D26" s="33">
        <v>12.9</v>
      </c>
      <c r="E26" s="33">
        <v>1395</v>
      </c>
      <c r="F26" s="33">
        <v>0.72</v>
      </c>
      <c r="G26" s="33">
        <v>40</v>
      </c>
      <c r="H26" s="33">
        <v>0.83299999999999996</v>
      </c>
      <c r="I26" s="32"/>
      <c r="J26" s="33">
        <v>25</v>
      </c>
      <c r="K26" s="12">
        <f t="shared" si="0"/>
        <v>0.41931393468876732</v>
      </c>
      <c r="L26" s="12">
        <f t="shared" si="1"/>
        <v>0.27914526311953997</v>
      </c>
      <c r="M26" s="12">
        <f t="shared" si="2"/>
        <v>0.91703335097140903</v>
      </c>
      <c r="N26" s="12">
        <f t="shared" si="3"/>
        <v>0.53682611479405606</v>
      </c>
      <c r="O26" s="12">
        <f t="shared" si="4"/>
        <v>-0.43435878660680721</v>
      </c>
      <c r="P26" s="12">
        <f t="shared" si="5"/>
        <v>-0.14979091775978959</v>
      </c>
      <c r="Q26" s="12">
        <f t="shared" si="6"/>
        <v>-0.30928840408757263</v>
      </c>
      <c r="R26" s="11"/>
      <c r="S26" s="12">
        <f t="shared" si="7"/>
        <v>-0.14589537530051924</v>
      </c>
      <c r="AH26" s="12">
        <v>0.96107546919332776</v>
      </c>
      <c r="AI26" s="12">
        <v>-0.14589537530051924</v>
      </c>
      <c r="AJ26" s="12">
        <v>7.2198962867661393E-2</v>
      </c>
    </row>
    <row r="27" spans="1:36" x14ac:dyDescent="0.45">
      <c r="A27" s="33">
        <v>26</v>
      </c>
      <c r="B27" s="33">
        <v>3</v>
      </c>
      <c r="C27" s="33">
        <v>0.3</v>
      </c>
      <c r="D27" s="33">
        <v>16.3</v>
      </c>
      <c r="E27" s="33">
        <v>1200</v>
      </c>
      <c r="F27" s="33">
        <v>0.26</v>
      </c>
      <c r="G27" s="33">
        <v>14</v>
      </c>
      <c r="H27" s="33">
        <v>0.29199999999999998</v>
      </c>
      <c r="I27" s="32"/>
      <c r="J27" s="33">
        <v>26</v>
      </c>
      <c r="K27" s="12">
        <f t="shared" si="0"/>
        <v>0.41931393468876732</v>
      </c>
      <c r="L27" s="12">
        <f t="shared" si="1"/>
        <v>-0.74438736831877894</v>
      </c>
      <c r="M27" s="12">
        <f t="shared" si="2"/>
        <v>2.048949104315656</v>
      </c>
      <c r="N27" s="12">
        <f t="shared" si="3"/>
        <v>-0.56157644441095278</v>
      </c>
      <c r="O27" s="12">
        <f t="shared" si="4"/>
        <v>-0.85621204192934952</v>
      </c>
      <c r="P27" s="12">
        <f t="shared" si="5"/>
        <v>-0.87589604452758285</v>
      </c>
      <c r="Q27" s="12">
        <f t="shared" si="6"/>
        <v>-1.1663000257196419</v>
      </c>
      <c r="R27" s="11"/>
      <c r="S27" s="12">
        <f t="shared" si="7"/>
        <v>-0.34916948693017436</v>
      </c>
      <c r="AH27" s="12">
        <v>1.9688921799280872</v>
      </c>
      <c r="AI27" s="12">
        <v>-0.34916948693017436</v>
      </c>
      <c r="AJ27" s="12">
        <v>-1.757015227532631</v>
      </c>
    </row>
    <row r="28" spans="1:36" x14ac:dyDescent="0.45">
      <c r="A28" s="33">
        <v>27</v>
      </c>
      <c r="B28" s="33">
        <v>3</v>
      </c>
      <c r="C28" s="33">
        <v>0.35</v>
      </c>
      <c r="D28" s="33">
        <v>11.9</v>
      </c>
      <c r="E28" s="33">
        <v>1200</v>
      </c>
      <c r="F28" s="33">
        <v>0.33</v>
      </c>
      <c r="G28" s="33">
        <v>18</v>
      </c>
      <c r="H28" s="33">
        <v>0.375</v>
      </c>
      <c r="I28" s="32"/>
      <c r="J28" s="33">
        <v>27</v>
      </c>
      <c r="K28" s="12">
        <f t="shared" si="0"/>
        <v>0.41931393468876732</v>
      </c>
      <c r="L28" s="12">
        <f t="shared" si="1"/>
        <v>0.27914526311953997</v>
      </c>
      <c r="M28" s="12">
        <f t="shared" si="2"/>
        <v>0.58411695292898347</v>
      </c>
      <c r="N28" s="12">
        <f t="shared" si="3"/>
        <v>-0.56157644441095278</v>
      </c>
      <c r="O28" s="12">
        <f t="shared" si="4"/>
        <v>-0.79201698133678866</v>
      </c>
      <c r="P28" s="12">
        <f t="shared" si="5"/>
        <v>-0.76418756348638384</v>
      </c>
      <c r="Q28" s="12">
        <f t="shared" si="6"/>
        <v>-1.0348176512363485</v>
      </c>
      <c r="R28" s="11"/>
      <c r="S28" s="12">
        <f t="shared" si="7"/>
        <v>-0.16174103345599439</v>
      </c>
      <c r="AH28" s="12">
        <v>1.6332333658135045</v>
      </c>
      <c r="AI28" s="12">
        <v>-0.16174103345599439</v>
      </c>
      <c r="AJ28" s="12">
        <v>-0.58638478011947182</v>
      </c>
    </row>
    <row r="29" spans="1:36" x14ac:dyDescent="0.45">
      <c r="A29" s="33">
        <v>28</v>
      </c>
      <c r="B29" s="33">
        <v>4</v>
      </c>
      <c r="C29" s="33">
        <v>0.4</v>
      </c>
      <c r="D29" s="33">
        <v>13.3</v>
      </c>
      <c r="E29" s="33">
        <v>1395</v>
      </c>
      <c r="F29" s="33">
        <v>1.1100000000000001</v>
      </c>
      <c r="G29" s="33">
        <v>41</v>
      </c>
      <c r="H29" s="33">
        <v>1.71</v>
      </c>
      <c r="I29" s="32"/>
      <c r="J29" s="33">
        <v>28</v>
      </c>
      <c r="K29" s="12">
        <f t="shared" si="0"/>
        <v>1.257941804066302</v>
      </c>
      <c r="L29" s="12">
        <f t="shared" si="1"/>
        <v>1.3026778945578601</v>
      </c>
      <c r="M29" s="12">
        <f t="shared" si="2"/>
        <v>1.0501999101883794</v>
      </c>
      <c r="N29" s="12">
        <f t="shared" si="3"/>
        <v>0.53682611479405606</v>
      </c>
      <c r="O29" s="12">
        <f t="shared" si="4"/>
        <v>-7.6700591876825555E-2</v>
      </c>
      <c r="P29" s="12">
        <f t="shared" si="5"/>
        <v>-0.12186379749948986</v>
      </c>
      <c r="Q29" s="12">
        <f t="shared" si="6"/>
        <v>1.079989215452769</v>
      </c>
      <c r="R29" s="11"/>
      <c r="S29" s="12">
        <f t="shared" si="7"/>
        <v>1.2690193697478298</v>
      </c>
      <c r="AH29" s="12">
        <v>1.0137961466898922</v>
      </c>
      <c r="AI29" s="12">
        <v>1.2690193697478298</v>
      </c>
      <c r="AJ29" s="12">
        <v>1.3143853629372804</v>
      </c>
    </row>
    <row r="30" spans="1:36" x14ac:dyDescent="0.45">
      <c r="A30" s="33">
        <v>29</v>
      </c>
      <c r="B30" s="33">
        <v>4</v>
      </c>
      <c r="C30" s="33">
        <v>0.4</v>
      </c>
      <c r="D30" s="33">
        <v>12.5</v>
      </c>
      <c r="E30" s="33">
        <v>1200</v>
      </c>
      <c r="F30" s="33">
        <v>0.36</v>
      </c>
      <c r="G30" s="33">
        <v>27</v>
      </c>
      <c r="H30" s="33">
        <v>0.56299999999999994</v>
      </c>
      <c r="I30" s="32"/>
      <c r="J30" s="33">
        <v>29</v>
      </c>
      <c r="K30" s="12">
        <f t="shared" si="0"/>
        <v>1.257941804066302</v>
      </c>
      <c r="L30" s="12">
        <f t="shared" si="1"/>
        <v>1.3026778945578601</v>
      </c>
      <c r="M30" s="12">
        <f t="shared" si="2"/>
        <v>0.78386679175443863</v>
      </c>
      <c r="N30" s="12">
        <f t="shared" si="3"/>
        <v>-0.56157644441095278</v>
      </c>
      <c r="O30" s="12">
        <f t="shared" si="4"/>
        <v>-0.76450481251140556</v>
      </c>
      <c r="P30" s="12">
        <f t="shared" si="5"/>
        <v>-0.51284348114368616</v>
      </c>
      <c r="Q30" s="12">
        <f t="shared" si="6"/>
        <v>-0.73700215240672007</v>
      </c>
      <c r="R30" s="11"/>
      <c r="S30" s="12">
        <f t="shared" si="7"/>
        <v>0.79862745603235186</v>
      </c>
      <c r="AH30" s="12">
        <v>2.1624800561555668</v>
      </c>
      <c r="AI30" s="12">
        <v>0.79862745603235186</v>
      </c>
      <c r="AJ30" s="12">
        <v>0.13375657217196357</v>
      </c>
    </row>
    <row r="31" spans="1:36" x14ac:dyDescent="0.45">
      <c r="A31" s="33">
        <v>30</v>
      </c>
      <c r="B31" s="33">
        <v>5</v>
      </c>
      <c r="C31" s="33">
        <v>0.4</v>
      </c>
      <c r="D31" s="33">
        <v>15.9</v>
      </c>
      <c r="E31" s="33">
        <v>1395</v>
      </c>
      <c r="F31" s="33">
        <v>0.66</v>
      </c>
      <c r="G31" s="33">
        <v>37</v>
      </c>
      <c r="H31" s="33">
        <v>1.23</v>
      </c>
      <c r="I31" s="32"/>
      <c r="J31" s="33">
        <v>30</v>
      </c>
      <c r="K31" s="12">
        <f t="shared" si="0"/>
        <v>2.0965696734438368</v>
      </c>
      <c r="L31" s="12">
        <f t="shared" si="1"/>
        <v>1.3026778945578601</v>
      </c>
      <c r="M31" s="12">
        <f t="shared" si="2"/>
        <v>1.9157825450986856</v>
      </c>
      <c r="N31" s="12">
        <f t="shared" si="3"/>
        <v>0.53682611479405606</v>
      </c>
      <c r="O31" s="12">
        <f t="shared" si="4"/>
        <v>-0.48938312425757358</v>
      </c>
      <c r="P31" s="12">
        <f t="shared" si="5"/>
        <v>-0.23357227854068882</v>
      </c>
      <c r="Q31" s="12">
        <f t="shared" si="6"/>
        <v>0.31960921844095147</v>
      </c>
      <c r="R31" s="11"/>
      <c r="S31" s="12">
        <f t="shared" si="7"/>
        <v>1.360819825122177</v>
      </c>
      <c r="AH31" s="12">
        <v>2.2007695730748575</v>
      </c>
      <c r="AI31" s="12">
        <v>1.360819825122177</v>
      </c>
      <c r="AJ31" s="12">
        <v>0.7836603182551185</v>
      </c>
    </row>
    <row r="32" spans="1:36" x14ac:dyDescent="0.45">
      <c r="A32" s="33">
        <v>31</v>
      </c>
      <c r="B32" s="33">
        <v>5</v>
      </c>
      <c r="C32" s="33">
        <v>0.4</v>
      </c>
      <c r="D32" s="33">
        <v>14.7</v>
      </c>
      <c r="E32" s="33">
        <v>1200</v>
      </c>
      <c r="F32" s="33">
        <v>0.86</v>
      </c>
      <c r="G32" s="33">
        <v>48</v>
      </c>
      <c r="H32" s="33">
        <v>1.6</v>
      </c>
      <c r="I32" s="32"/>
      <c r="J32" s="33">
        <v>31</v>
      </c>
      <c r="K32" s="12">
        <f t="shared" si="0"/>
        <v>2.0965696734438368</v>
      </c>
      <c r="L32" s="12">
        <f t="shared" si="1"/>
        <v>1.3026778945578601</v>
      </c>
      <c r="M32" s="12">
        <f t="shared" si="2"/>
        <v>1.5162828674477746</v>
      </c>
      <c r="N32" s="12">
        <f t="shared" si="3"/>
        <v>-0.56157644441095278</v>
      </c>
      <c r="O32" s="12">
        <f t="shared" si="4"/>
        <v>-0.30596866542168566</v>
      </c>
      <c r="P32" s="12">
        <f t="shared" si="5"/>
        <v>7.3626044322608317E-2</v>
      </c>
      <c r="Q32" s="12">
        <f t="shared" si="6"/>
        <v>0.90573546613756095</v>
      </c>
      <c r="R32" s="11"/>
      <c r="S32" s="12">
        <f t="shared" si="7"/>
        <v>2.30723413980007</v>
      </c>
      <c r="AH32" s="12">
        <v>1.7005611160355358</v>
      </c>
      <c r="AI32" s="12">
        <v>2.30723413980007</v>
      </c>
      <c r="AJ32" s="12">
        <v>0.52543934535883785</v>
      </c>
    </row>
    <row r="33" spans="1:36" x14ac:dyDescent="0.45">
      <c r="A33" s="33">
        <v>32</v>
      </c>
      <c r="B33" s="33">
        <v>5</v>
      </c>
      <c r="C33" s="33">
        <v>0.4</v>
      </c>
      <c r="D33" s="33">
        <v>11.5</v>
      </c>
      <c r="E33" s="33">
        <v>700</v>
      </c>
      <c r="F33" s="33">
        <v>0.52</v>
      </c>
      <c r="G33" s="33">
        <v>48</v>
      </c>
      <c r="H33" s="33">
        <v>1</v>
      </c>
      <c r="I33" s="32"/>
      <c r="J33" s="33">
        <v>32</v>
      </c>
      <c r="K33" s="12">
        <f t="shared" si="0"/>
        <v>2.0965696734438368</v>
      </c>
      <c r="L33" s="12">
        <f t="shared" si="1"/>
        <v>1.3026778945578601</v>
      </c>
      <c r="M33" s="12">
        <f t="shared" si="2"/>
        <v>0.45095039371201312</v>
      </c>
      <c r="N33" s="12">
        <f t="shared" si="3"/>
        <v>-3.3779932628853344</v>
      </c>
      <c r="O33" s="12">
        <f t="shared" si="4"/>
        <v>-0.61777324544269518</v>
      </c>
      <c r="P33" s="12">
        <f t="shared" si="5"/>
        <v>7.3626044322608317E-2</v>
      </c>
      <c r="Q33" s="12">
        <f t="shared" si="6"/>
        <v>-4.4739530127211082E-2</v>
      </c>
      <c r="R33" s="11"/>
      <c r="S33" s="12">
        <f t="shared" si="7"/>
        <v>3.2586783125030352</v>
      </c>
      <c r="AH33" s="12">
        <v>2.0141981952012169</v>
      </c>
      <c r="AI33" s="12">
        <v>3.2586783125030352</v>
      </c>
      <c r="AJ33" s="12">
        <v>-1.0011615768137851</v>
      </c>
    </row>
    <row r="34" spans="1:36" s="18" customFormat="1" x14ac:dyDescent="0.45">
      <c r="A34" s="16">
        <v>33</v>
      </c>
      <c r="B34" s="16">
        <v>5</v>
      </c>
      <c r="C34" s="33">
        <v>0.4</v>
      </c>
      <c r="D34" s="16">
        <v>11.4</v>
      </c>
      <c r="E34" s="16">
        <v>700</v>
      </c>
      <c r="F34" s="16">
        <v>0.54</v>
      </c>
      <c r="G34" s="16">
        <v>50</v>
      </c>
      <c r="H34" s="16">
        <v>1.04</v>
      </c>
      <c r="I34" s="17"/>
      <c r="J34" s="16">
        <v>33</v>
      </c>
      <c r="K34" s="12">
        <f t="shared" si="0"/>
        <v>2.0965696734438368</v>
      </c>
      <c r="L34" s="12">
        <f t="shared" si="1"/>
        <v>1.3026778945578601</v>
      </c>
      <c r="M34" s="12">
        <f t="shared" si="2"/>
        <v>0.41765875390777063</v>
      </c>
      <c r="N34" s="12">
        <f t="shared" si="3"/>
        <v>-3.3779932628853344</v>
      </c>
      <c r="O34" s="12">
        <f t="shared" si="4"/>
        <v>-0.5994317995591063</v>
      </c>
      <c r="P34" s="12">
        <f t="shared" si="5"/>
        <v>0.12948028484320778</v>
      </c>
      <c r="Q34" s="12">
        <f t="shared" si="6"/>
        <v>1.8625469623773771E-2</v>
      </c>
      <c r="R34" s="17"/>
      <c r="S34" s="12">
        <f t="shared" si="7"/>
        <v>3.3024899211780192</v>
      </c>
      <c r="AH34" s="12">
        <v>1.9448176575092977</v>
      </c>
      <c r="AI34" s="24">
        <v>3.3024899211780192</v>
      </c>
      <c r="AJ34" s="12">
        <v>-0.97439615068931684</v>
      </c>
    </row>
    <row r="35" spans="1:36" x14ac:dyDescent="0.45">
      <c r="A35" s="6" t="s">
        <v>12</v>
      </c>
      <c r="B35" s="6">
        <f>AVERAGE(B2:B34)</f>
        <v>2.5</v>
      </c>
      <c r="C35" s="23">
        <f t="shared" ref="C35:H35" si="9">AVERAGE(C2:C34)</f>
        <v>0.33636363636363642</v>
      </c>
      <c r="D35" s="23">
        <f t="shared" si="9"/>
        <v>10.145454545454545</v>
      </c>
      <c r="E35" s="25">
        <f t="shared" si="9"/>
        <v>1299.6969696969697</v>
      </c>
      <c r="F35" s="23">
        <f t="shared" si="9"/>
        <v>1.1936363636363634</v>
      </c>
      <c r="G35" s="23">
        <f t="shared" si="9"/>
        <v>45.363636363636367</v>
      </c>
      <c r="H35" s="23">
        <f t="shared" si="9"/>
        <v>1.0282424242424246</v>
      </c>
      <c r="I35" s="7"/>
      <c r="J35" s="6" t="s">
        <v>12</v>
      </c>
      <c r="K35" s="20">
        <f>IF(AVERAGE(K2:K34)&lt;0.000001,0,AVERAGE(K2:K34))</f>
        <v>0</v>
      </c>
      <c r="L35" s="20">
        <f t="shared" ref="L35:Q35" si="10">IF(AVERAGE(L2:L34)&lt;0.000001,0,AVERAGE(L2:L34))</f>
        <v>0</v>
      </c>
      <c r="M35" s="20">
        <f t="shared" si="10"/>
        <v>0</v>
      </c>
      <c r="N35" s="20">
        <f t="shared" si="10"/>
        <v>0</v>
      </c>
      <c r="O35" s="20">
        <f t="shared" si="10"/>
        <v>0</v>
      </c>
      <c r="P35" s="20">
        <f t="shared" si="10"/>
        <v>0</v>
      </c>
      <c r="Q35" s="20">
        <f t="shared" si="10"/>
        <v>0</v>
      </c>
      <c r="R35" s="7"/>
      <c r="S35" s="21">
        <f>STDEV(S2:S34)</f>
        <v>1.3116018506156517</v>
      </c>
    </row>
    <row r="36" spans="1:36" x14ac:dyDescent="0.45">
      <c r="A36" s="6" t="s">
        <v>13</v>
      </c>
      <c r="B36" s="21">
        <f>STDEV(B2:B34)</f>
        <v>1.192424001771182</v>
      </c>
      <c r="C36" s="21">
        <f t="shared" ref="C36:H36" si="11">STDEV(C2:C34)</f>
        <v>4.8850421045919662E-2</v>
      </c>
      <c r="D36" s="21">
        <f t="shared" si="11"/>
        <v>3.0037571170422308</v>
      </c>
      <c r="E36" s="25">
        <f t="shared" si="11"/>
        <v>177.5305404797447</v>
      </c>
      <c r="F36" s="21">
        <f t="shared" si="11"/>
        <v>1.0904265741609396</v>
      </c>
      <c r="G36" s="21">
        <f t="shared" si="11"/>
        <v>35.807487155113755</v>
      </c>
      <c r="H36" s="21">
        <f t="shared" si="11"/>
        <v>0.63126331819133852</v>
      </c>
      <c r="I36" s="22"/>
      <c r="J36" s="21" t="s">
        <v>13</v>
      </c>
      <c r="K36" s="21">
        <f t="shared" ref="K36:Q36" si="12">STDEV(K2:K34)</f>
        <v>1</v>
      </c>
      <c r="L36" s="21">
        <f t="shared" si="12"/>
        <v>1.0000000000000013</v>
      </c>
      <c r="M36" s="21">
        <f t="shared" si="12"/>
        <v>0.999999999999998</v>
      </c>
      <c r="N36" s="21">
        <f t="shared" si="12"/>
        <v>1.0000000000000004</v>
      </c>
      <c r="O36" s="21">
        <f t="shared" si="12"/>
        <v>1.0000000000000004</v>
      </c>
      <c r="P36" s="21">
        <f t="shared" si="12"/>
        <v>1</v>
      </c>
      <c r="Q36" s="21">
        <f t="shared" si="12"/>
        <v>1.0000000000000002</v>
      </c>
    </row>
    <row r="38" spans="1:36" ht="20.399999999999999" x14ac:dyDescent="0.45">
      <c r="A38" s="27" t="s">
        <v>0</v>
      </c>
      <c r="B38" s="26" t="s">
        <v>27</v>
      </c>
      <c r="C38" s="26" t="s">
        <v>28</v>
      </c>
      <c r="D38" s="26" t="s">
        <v>29</v>
      </c>
      <c r="E38" s="26" t="s">
        <v>30</v>
      </c>
      <c r="F38" s="26" t="s">
        <v>31</v>
      </c>
      <c r="G38" s="26" t="s">
        <v>32</v>
      </c>
      <c r="H38" s="26" t="s">
        <v>33</v>
      </c>
      <c r="J38" s="27" t="s">
        <v>0</v>
      </c>
      <c r="K38" s="26" t="s">
        <v>34</v>
      </c>
      <c r="L38" s="26" t="s">
        <v>35</v>
      </c>
      <c r="M38" s="26" t="s">
        <v>36</v>
      </c>
      <c r="N38" s="26" t="s">
        <v>37</v>
      </c>
      <c r="O38" s="26" t="s">
        <v>38</v>
      </c>
      <c r="P38" s="26" t="s">
        <v>39</v>
      </c>
      <c r="Q38" s="26" t="s">
        <v>40</v>
      </c>
    </row>
    <row r="39" spans="1:36" x14ac:dyDescent="0.45">
      <c r="A39" s="33">
        <v>1</v>
      </c>
      <c r="B39" s="33">
        <v>1</v>
      </c>
      <c r="C39" s="33">
        <v>0.25</v>
      </c>
      <c r="D39" s="33">
        <v>6.7</v>
      </c>
      <c r="E39" s="33">
        <v>1200</v>
      </c>
      <c r="F39" s="33">
        <v>4.9800000000000004</v>
      </c>
      <c r="G39" s="33">
        <v>138</v>
      </c>
      <c r="H39" s="33">
        <v>2.88</v>
      </c>
      <c r="J39" s="33">
        <v>1</v>
      </c>
      <c r="K39" s="12">
        <f>STANDARDIZE(B39,$B$35,$B$36)</f>
        <v>-1.257941804066302</v>
      </c>
      <c r="L39" s="12">
        <f>STANDARDIZE(C39,$C$35,$C$36)</f>
        <v>-1.767919999757098</v>
      </c>
      <c r="M39" s="12">
        <f>STANDARDIZE(D39,$D$35,$D$36)</f>
        <v>-1.1470483168916297</v>
      </c>
      <c r="N39" s="12">
        <f>STANDARDIZE(E39,$E$35,$E$36)</f>
        <v>-0.56157644441095278</v>
      </c>
      <c r="O39" s="12">
        <f>STANDARDIZE(F39,$F$35,$F$36)</f>
        <v>3.4723691865976072</v>
      </c>
      <c r="P39" s="12">
        <f>STANDARDIZE(G39,$G$35,$G$36)</f>
        <v>2.5870668677495847</v>
      </c>
      <c r="Q39" s="12">
        <f>STANDARDIZE(H39,$H$35,$H$36)</f>
        <v>2.9334154581690739</v>
      </c>
    </row>
    <row r="40" spans="1:36" x14ac:dyDescent="0.45">
      <c r="A40" s="33">
        <v>2</v>
      </c>
      <c r="B40" s="33">
        <v>1</v>
      </c>
      <c r="C40" s="33">
        <v>0.25</v>
      </c>
      <c r="D40" s="33">
        <v>6.7</v>
      </c>
      <c r="E40" s="33">
        <v>1395</v>
      </c>
      <c r="F40" s="33">
        <v>1.64</v>
      </c>
      <c r="G40" s="33">
        <v>68</v>
      </c>
      <c r="H40" s="33">
        <v>0.94</v>
      </c>
      <c r="J40" s="33">
        <v>2</v>
      </c>
      <c r="K40" s="12">
        <f t="shared" ref="K40:K45" si="13">STANDARDIZE(B40,$B$35,$B$36)</f>
        <v>-1.257941804066302</v>
      </c>
      <c r="L40" s="12">
        <f t="shared" ref="L40:L45" si="14">STANDARDIZE(C40,$C$35,$C$36)</f>
        <v>-1.767919999757098</v>
      </c>
      <c r="M40" s="12">
        <f t="shared" ref="M40:M45" si="15">STANDARDIZE(D40,$D$35,$D$36)</f>
        <v>-1.1470483168916297</v>
      </c>
      <c r="N40" s="12">
        <f t="shared" ref="N40:N45" si="16">STANDARDIZE(E40,$E$35,$E$36)</f>
        <v>0.53682611479405606</v>
      </c>
      <c r="O40" s="12">
        <f t="shared" ref="O40:O45" si="17">STANDARDIZE(F40,$F$35,$F$36)</f>
        <v>0.40934772403827741</v>
      </c>
      <c r="P40" s="12">
        <f t="shared" ref="P40:P45" si="18">STANDARDIZE(G40,$G$35,$G$36)</f>
        <v>0.63216844952860307</v>
      </c>
      <c r="Q40" s="12">
        <f t="shared" ref="Q40:Q45" si="19">STANDARDIZE(H40,$H$35,$H$36)</f>
        <v>-0.13978702975368837</v>
      </c>
    </row>
    <row r="41" spans="1:36" x14ac:dyDescent="0.45">
      <c r="A41" s="33">
        <v>3</v>
      </c>
      <c r="B41" s="33">
        <v>1</v>
      </c>
      <c r="C41" s="33">
        <v>0.25</v>
      </c>
      <c r="D41" s="33">
        <v>7</v>
      </c>
      <c r="E41" s="33">
        <v>1200</v>
      </c>
      <c r="F41" s="33">
        <v>3</v>
      </c>
      <c r="G41" s="33">
        <v>125</v>
      </c>
      <c r="H41" s="33">
        <v>1.74</v>
      </c>
      <c r="J41" s="33">
        <v>3</v>
      </c>
      <c r="K41" s="12">
        <f t="shared" si="13"/>
        <v>-1.257941804066302</v>
      </c>
      <c r="L41" s="12">
        <f t="shared" si="14"/>
        <v>-1.767919999757098</v>
      </c>
      <c r="M41" s="12">
        <f t="shared" si="15"/>
        <v>-1.0471733974789019</v>
      </c>
      <c r="N41" s="12">
        <f t="shared" si="16"/>
        <v>-0.56157644441095278</v>
      </c>
      <c r="O41" s="12">
        <f t="shared" si="17"/>
        <v>1.6565660441223158</v>
      </c>
      <c r="P41" s="12">
        <f t="shared" si="18"/>
        <v>2.2240143043656881</v>
      </c>
      <c r="Q41" s="12">
        <f t="shared" si="19"/>
        <v>1.1275129652660076</v>
      </c>
    </row>
    <row r="42" spans="1:36" x14ac:dyDescent="0.45">
      <c r="A42" s="33">
        <v>4</v>
      </c>
      <c r="B42" s="33">
        <v>1</v>
      </c>
      <c r="C42" s="33">
        <v>0.25</v>
      </c>
      <c r="D42" s="33">
        <v>7</v>
      </c>
      <c r="E42" s="33">
        <v>1200</v>
      </c>
      <c r="F42" s="33">
        <v>4.01</v>
      </c>
      <c r="G42" s="33">
        <v>152</v>
      </c>
      <c r="H42" s="33">
        <v>1.58</v>
      </c>
      <c r="J42" s="33">
        <v>4</v>
      </c>
      <c r="K42" s="12">
        <f t="shared" si="13"/>
        <v>-1.257941804066302</v>
      </c>
      <c r="L42" s="12">
        <f t="shared" si="14"/>
        <v>-1.767919999757098</v>
      </c>
      <c r="M42" s="12">
        <f t="shared" si="15"/>
        <v>-1.0471733974789019</v>
      </c>
      <c r="N42" s="12">
        <f t="shared" si="16"/>
        <v>-0.56157644441095278</v>
      </c>
      <c r="O42" s="12">
        <f t="shared" si="17"/>
        <v>2.5828090612435499</v>
      </c>
      <c r="P42" s="12">
        <f t="shared" si="18"/>
        <v>2.9780465513937808</v>
      </c>
      <c r="Q42" s="12">
        <f t="shared" si="19"/>
        <v>0.87405296626206852</v>
      </c>
    </row>
    <row r="43" spans="1:36" x14ac:dyDescent="0.45">
      <c r="A43" s="33">
        <v>5</v>
      </c>
      <c r="B43" s="33">
        <v>1.5</v>
      </c>
      <c r="C43" s="33">
        <v>0.35</v>
      </c>
      <c r="D43" s="33">
        <v>5.4</v>
      </c>
      <c r="E43" s="33">
        <v>1395</v>
      </c>
      <c r="F43" s="33">
        <v>3.26</v>
      </c>
      <c r="G43" s="33">
        <v>91</v>
      </c>
      <c r="H43" s="33">
        <v>2.5299999999999998</v>
      </c>
      <c r="J43" s="33">
        <v>5</v>
      </c>
      <c r="K43" s="12">
        <f t="shared" si="13"/>
        <v>-0.83862786937753464</v>
      </c>
      <c r="L43" s="12">
        <f t="shared" si="14"/>
        <v>0.27914526311953997</v>
      </c>
      <c r="M43" s="12">
        <f t="shared" si="15"/>
        <v>-1.5798396343467827</v>
      </c>
      <c r="N43" s="12">
        <f t="shared" si="16"/>
        <v>0.53682611479405606</v>
      </c>
      <c r="O43" s="12">
        <f t="shared" si="17"/>
        <v>1.8950048406089699</v>
      </c>
      <c r="P43" s="12">
        <f t="shared" si="18"/>
        <v>1.2744922155154972</v>
      </c>
      <c r="Q43" s="12">
        <f t="shared" si="19"/>
        <v>2.3789717103479568</v>
      </c>
    </row>
    <row r="44" spans="1:36" x14ac:dyDescent="0.45">
      <c r="A44" s="33">
        <v>6</v>
      </c>
      <c r="B44" s="33">
        <v>1.5</v>
      </c>
      <c r="C44" s="33">
        <v>0.3</v>
      </c>
      <c r="D44" s="33">
        <v>8.3000000000000007</v>
      </c>
      <c r="E44" s="33">
        <v>1395</v>
      </c>
      <c r="F44" s="33">
        <v>1.28</v>
      </c>
      <c r="G44" s="33">
        <v>53</v>
      </c>
      <c r="H44" s="33">
        <v>1.1000000000000001</v>
      </c>
      <c r="J44" s="33">
        <v>6</v>
      </c>
      <c r="K44" s="12">
        <f t="shared" si="13"/>
        <v>-0.83862786937753464</v>
      </c>
      <c r="L44" s="12">
        <f t="shared" si="14"/>
        <v>-0.74438736831877894</v>
      </c>
      <c r="M44" s="12">
        <f t="shared" si="15"/>
        <v>-0.6143820800237485</v>
      </c>
      <c r="N44" s="12">
        <f t="shared" si="16"/>
        <v>0.53682611479405606</v>
      </c>
      <c r="O44" s="12">
        <f t="shared" si="17"/>
        <v>7.9201698133679152E-2</v>
      </c>
      <c r="P44" s="12">
        <f t="shared" si="18"/>
        <v>0.21326164562410702</v>
      </c>
      <c r="Q44" s="12">
        <f t="shared" si="19"/>
        <v>0.11367296925025104</v>
      </c>
    </row>
    <row r="45" spans="1:36" x14ac:dyDescent="0.45">
      <c r="A45" s="33">
        <v>7</v>
      </c>
      <c r="B45" s="33">
        <v>2</v>
      </c>
      <c r="C45" s="33">
        <v>0.3</v>
      </c>
      <c r="D45" s="33">
        <v>11.2</v>
      </c>
      <c r="E45" s="33">
        <v>1395</v>
      </c>
      <c r="F45" s="33">
        <v>0.42</v>
      </c>
      <c r="G45" s="33">
        <v>9</v>
      </c>
      <c r="H45" s="33">
        <v>0.375</v>
      </c>
      <c r="J45" s="33">
        <v>7</v>
      </c>
      <c r="K45" s="12">
        <f t="shared" si="13"/>
        <v>-0.41931393468876732</v>
      </c>
      <c r="L45" s="12">
        <f t="shared" si="14"/>
        <v>-0.74438736831877894</v>
      </c>
      <c r="M45" s="12">
        <f t="shared" si="15"/>
        <v>0.35107547429928521</v>
      </c>
      <c r="N45" s="12">
        <f t="shared" si="16"/>
        <v>0.53682611479405606</v>
      </c>
      <c r="O45" s="12">
        <f t="shared" si="17"/>
        <v>-0.70948047486063925</v>
      </c>
      <c r="P45" s="12">
        <f t="shared" si="18"/>
        <v>-1.0155316458290815</v>
      </c>
      <c r="Q45" s="12">
        <f t="shared" si="19"/>
        <v>-1.0348176512363485</v>
      </c>
    </row>
    <row r="46" spans="1:36" x14ac:dyDescent="0.45">
      <c r="A46" s="1" t="s">
        <v>26</v>
      </c>
      <c r="B46" s="1" t="s">
        <v>26</v>
      </c>
      <c r="C46" s="1" t="s">
        <v>26</v>
      </c>
      <c r="D46" s="1" t="s">
        <v>26</v>
      </c>
      <c r="E46" s="1" t="s">
        <v>26</v>
      </c>
      <c r="F46" s="1" t="s">
        <v>26</v>
      </c>
      <c r="G46" s="1" t="s">
        <v>26</v>
      </c>
      <c r="H46" s="1" t="s">
        <v>26</v>
      </c>
      <c r="J46" s="1" t="s">
        <v>26</v>
      </c>
      <c r="K46" s="1" t="s">
        <v>26</v>
      </c>
      <c r="L46" s="1" t="s">
        <v>26</v>
      </c>
      <c r="M46" s="1" t="s">
        <v>26</v>
      </c>
      <c r="N46" s="1" t="s">
        <v>26</v>
      </c>
      <c r="O46" s="1" t="s">
        <v>26</v>
      </c>
      <c r="P46" s="1" t="s">
        <v>26</v>
      </c>
      <c r="Q46" s="1" t="s">
        <v>26</v>
      </c>
    </row>
    <row r="47" spans="1:36" x14ac:dyDescent="0.45">
      <c r="A47" s="33">
        <v>27</v>
      </c>
      <c r="B47" s="33">
        <v>3</v>
      </c>
      <c r="C47" s="33">
        <v>0.35</v>
      </c>
      <c r="D47" s="33">
        <v>11.9</v>
      </c>
      <c r="E47" s="33">
        <v>1200</v>
      </c>
      <c r="F47" s="33">
        <v>0.33</v>
      </c>
      <c r="G47" s="33">
        <v>18</v>
      </c>
      <c r="H47" s="33">
        <v>0.375</v>
      </c>
      <c r="J47" s="33">
        <v>27</v>
      </c>
      <c r="K47" s="12">
        <f t="shared" ref="K47:K53" si="20">STANDARDIZE(B47,$B$35,$B$36)</f>
        <v>0.41931393468876732</v>
      </c>
      <c r="L47" s="12">
        <f t="shared" ref="L47:L53" si="21">STANDARDIZE(C47,$C$35,$C$36)</f>
        <v>0.27914526311953997</v>
      </c>
      <c r="M47" s="12">
        <f t="shared" ref="M47:M53" si="22">STANDARDIZE(D47,$D$35,$D$36)</f>
        <v>0.58411695292898347</v>
      </c>
      <c r="N47" s="12">
        <f t="shared" ref="N47:N53" si="23">STANDARDIZE(E47,$E$35,$E$36)</f>
        <v>-0.56157644441095278</v>
      </c>
      <c r="O47" s="12">
        <f t="shared" ref="O47:O53" si="24">STANDARDIZE(F47,$F$35,$F$36)</f>
        <v>-0.79201698133678866</v>
      </c>
      <c r="P47" s="12">
        <f t="shared" ref="P47:P53" si="25">STANDARDIZE(G47,$G$35,$G$36)</f>
        <v>-0.76418756348638384</v>
      </c>
      <c r="Q47" s="12">
        <f t="shared" ref="Q47:Q53" si="26">STANDARDIZE(H47,$H$35,$H$36)</f>
        <v>-1.0348176512363485</v>
      </c>
    </row>
    <row r="48" spans="1:36" x14ac:dyDescent="0.45">
      <c r="A48" s="33">
        <v>28</v>
      </c>
      <c r="B48" s="33">
        <v>4</v>
      </c>
      <c r="C48" s="33">
        <v>0.4</v>
      </c>
      <c r="D48" s="33">
        <v>13.3</v>
      </c>
      <c r="E48" s="33">
        <v>1395</v>
      </c>
      <c r="F48" s="33">
        <v>1.1100000000000001</v>
      </c>
      <c r="G48" s="33">
        <v>41</v>
      </c>
      <c r="H48" s="33">
        <v>1.71</v>
      </c>
      <c r="J48" s="33">
        <v>28</v>
      </c>
      <c r="K48" s="12">
        <f t="shared" si="20"/>
        <v>1.257941804066302</v>
      </c>
      <c r="L48" s="12">
        <f t="shared" si="21"/>
        <v>1.3026778945578601</v>
      </c>
      <c r="M48" s="12">
        <f t="shared" si="22"/>
        <v>1.0501999101883794</v>
      </c>
      <c r="N48" s="12">
        <f t="shared" si="23"/>
        <v>0.53682611479405606</v>
      </c>
      <c r="O48" s="12">
        <f t="shared" si="24"/>
        <v>-7.6700591876825555E-2</v>
      </c>
      <c r="P48" s="12">
        <f t="shared" si="25"/>
        <v>-0.12186379749948986</v>
      </c>
      <c r="Q48" s="12">
        <f t="shared" si="26"/>
        <v>1.079989215452769</v>
      </c>
    </row>
    <row r="49" spans="1:17" x14ac:dyDescent="0.45">
      <c r="A49" s="33">
        <v>29</v>
      </c>
      <c r="B49" s="33">
        <v>4</v>
      </c>
      <c r="C49" s="33">
        <v>0.4</v>
      </c>
      <c r="D49" s="33">
        <v>12.5</v>
      </c>
      <c r="E49" s="33">
        <v>1200</v>
      </c>
      <c r="F49" s="33">
        <v>0.36</v>
      </c>
      <c r="G49" s="33">
        <v>27</v>
      </c>
      <c r="H49" s="33">
        <v>0.56299999999999994</v>
      </c>
      <c r="J49" s="33">
        <v>29</v>
      </c>
      <c r="K49" s="12">
        <f t="shared" si="20"/>
        <v>1.257941804066302</v>
      </c>
      <c r="L49" s="12">
        <f t="shared" si="21"/>
        <v>1.3026778945578601</v>
      </c>
      <c r="M49" s="12">
        <f t="shared" si="22"/>
        <v>0.78386679175443863</v>
      </c>
      <c r="N49" s="12">
        <f t="shared" si="23"/>
        <v>-0.56157644441095278</v>
      </c>
      <c r="O49" s="12">
        <f t="shared" si="24"/>
        <v>-0.76450481251140556</v>
      </c>
      <c r="P49" s="12">
        <f t="shared" si="25"/>
        <v>-0.51284348114368616</v>
      </c>
      <c r="Q49" s="12">
        <f t="shared" si="26"/>
        <v>-0.73700215240672007</v>
      </c>
    </row>
    <row r="50" spans="1:17" x14ac:dyDescent="0.45">
      <c r="A50" s="33">
        <v>30</v>
      </c>
      <c r="B50" s="33">
        <v>5</v>
      </c>
      <c r="C50" s="33">
        <v>0.4</v>
      </c>
      <c r="D50" s="33">
        <v>15.9</v>
      </c>
      <c r="E50" s="33">
        <v>1395</v>
      </c>
      <c r="F50" s="33">
        <v>0.66</v>
      </c>
      <c r="G50" s="33">
        <v>37</v>
      </c>
      <c r="H50" s="33">
        <v>1.23</v>
      </c>
      <c r="J50" s="33">
        <v>30</v>
      </c>
      <c r="K50" s="12">
        <f t="shared" si="20"/>
        <v>2.0965696734438368</v>
      </c>
      <c r="L50" s="12">
        <f t="shared" si="21"/>
        <v>1.3026778945578601</v>
      </c>
      <c r="M50" s="12">
        <f t="shared" si="22"/>
        <v>1.9157825450986856</v>
      </c>
      <c r="N50" s="12">
        <f t="shared" si="23"/>
        <v>0.53682611479405606</v>
      </c>
      <c r="O50" s="12">
        <f t="shared" si="24"/>
        <v>-0.48938312425757358</v>
      </c>
      <c r="P50" s="12">
        <f t="shared" si="25"/>
        <v>-0.23357227854068882</v>
      </c>
      <c r="Q50" s="12">
        <f t="shared" si="26"/>
        <v>0.31960921844095147</v>
      </c>
    </row>
    <row r="51" spans="1:17" x14ac:dyDescent="0.45">
      <c r="A51" s="33">
        <v>31</v>
      </c>
      <c r="B51" s="33">
        <v>5</v>
      </c>
      <c r="C51" s="33">
        <v>0.4</v>
      </c>
      <c r="D51" s="33">
        <v>14.7</v>
      </c>
      <c r="E51" s="33">
        <v>1200</v>
      </c>
      <c r="F51" s="33">
        <v>0.86</v>
      </c>
      <c r="G51" s="33">
        <v>48</v>
      </c>
      <c r="H51" s="33">
        <v>1.6</v>
      </c>
      <c r="J51" s="33">
        <v>31</v>
      </c>
      <c r="K51" s="12">
        <f t="shared" si="20"/>
        <v>2.0965696734438368</v>
      </c>
      <c r="L51" s="12">
        <f t="shared" si="21"/>
        <v>1.3026778945578601</v>
      </c>
      <c r="M51" s="12">
        <f t="shared" si="22"/>
        <v>1.5162828674477746</v>
      </c>
      <c r="N51" s="12">
        <f t="shared" si="23"/>
        <v>-0.56157644441095278</v>
      </c>
      <c r="O51" s="12">
        <f t="shared" si="24"/>
        <v>-0.30596866542168566</v>
      </c>
      <c r="P51" s="12">
        <f t="shared" si="25"/>
        <v>7.3626044322608317E-2</v>
      </c>
      <c r="Q51" s="12">
        <f t="shared" si="26"/>
        <v>0.90573546613756095</v>
      </c>
    </row>
    <row r="52" spans="1:17" x14ac:dyDescent="0.45">
      <c r="A52" s="33">
        <v>32</v>
      </c>
      <c r="B52" s="33">
        <v>5</v>
      </c>
      <c r="C52" s="33">
        <v>0.4</v>
      </c>
      <c r="D52" s="33">
        <v>11.5</v>
      </c>
      <c r="E52" s="33">
        <v>700</v>
      </c>
      <c r="F52" s="33">
        <v>0.52</v>
      </c>
      <c r="G52" s="33">
        <v>48</v>
      </c>
      <c r="H52" s="33">
        <v>1</v>
      </c>
      <c r="J52" s="33">
        <v>32</v>
      </c>
      <c r="K52" s="12">
        <f t="shared" si="20"/>
        <v>2.0965696734438368</v>
      </c>
      <c r="L52" s="12">
        <f t="shared" si="21"/>
        <v>1.3026778945578601</v>
      </c>
      <c r="M52" s="12">
        <f t="shared" si="22"/>
        <v>0.45095039371201312</v>
      </c>
      <c r="N52" s="12">
        <f t="shared" si="23"/>
        <v>-3.3779932628853344</v>
      </c>
      <c r="O52" s="12">
        <f t="shared" si="24"/>
        <v>-0.61777324544269518</v>
      </c>
      <c r="P52" s="12">
        <f t="shared" si="25"/>
        <v>7.3626044322608317E-2</v>
      </c>
      <c r="Q52" s="12">
        <f t="shared" si="26"/>
        <v>-4.4739530127211082E-2</v>
      </c>
    </row>
    <row r="53" spans="1:17" x14ac:dyDescent="0.45">
      <c r="A53" s="16">
        <v>33</v>
      </c>
      <c r="B53" s="16">
        <v>5</v>
      </c>
      <c r="C53" s="33">
        <v>0.4</v>
      </c>
      <c r="D53" s="16">
        <v>11.4</v>
      </c>
      <c r="E53" s="16">
        <v>700</v>
      </c>
      <c r="F53" s="16">
        <v>0.54</v>
      </c>
      <c r="G53" s="16">
        <v>50</v>
      </c>
      <c r="H53" s="16">
        <v>1.04</v>
      </c>
      <c r="J53" s="16">
        <v>33</v>
      </c>
      <c r="K53" s="12">
        <f t="shared" si="20"/>
        <v>2.0965696734438368</v>
      </c>
      <c r="L53" s="12">
        <f t="shared" si="21"/>
        <v>1.3026778945578601</v>
      </c>
      <c r="M53" s="12">
        <f t="shared" si="22"/>
        <v>0.41765875390777063</v>
      </c>
      <c r="N53" s="12">
        <f t="shared" si="23"/>
        <v>-3.3779932628853344</v>
      </c>
      <c r="O53" s="12">
        <f t="shared" si="24"/>
        <v>-0.5994317995591063</v>
      </c>
      <c r="P53" s="12">
        <f t="shared" si="25"/>
        <v>0.12948028484320778</v>
      </c>
      <c r="Q53" s="12">
        <f t="shared" si="26"/>
        <v>1.8625469623773771E-2</v>
      </c>
    </row>
    <row r="54" spans="1:17" x14ac:dyDescent="0.45">
      <c r="A54" s="6" t="s">
        <v>12</v>
      </c>
      <c r="B54" s="21">
        <f t="shared" ref="B54:H54" si="27">AVERAGE(B39:B53)</f>
        <v>2.8571428571428572</v>
      </c>
      <c r="C54" s="21">
        <f t="shared" si="27"/>
        <v>0.33571428571428574</v>
      </c>
      <c r="D54" s="21">
        <f t="shared" si="27"/>
        <v>10.250000000000002</v>
      </c>
      <c r="E54" s="25">
        <f t="shared" si="27"/>
        <v>1212.1428571428571</v>
      </c>
      <c r="F54" s="21">
        <f t="shared" si="27"/>
        <v>1.6407142857142856</v>
      </c>
      <c r="G54" s="21">
        <f t="shared" si="27"/>
        <v>64.642857142857139</v>
      </c>
      <c r="H54" s="21">
        <f t="shared" si="27"/>
        <v>1.3330714285714287</v>
      </c>
      <c r="J54" s="6" t="s">
        <v>12</v>
      </c>
      <c r="K54" s="20">
        <f>IF(AVERAGE(K21:K53)&lt;0.000001,0,AVERAGE(K21:K53))</f>
        <v>0.5784414484287308</v>
      </c>
      <c r="L54" s="20">
        <f t="shared" ref="L54:Q54" si="28">IF(AVERAGE(L21:L53)&lt;0.000001,0,AVERAGE(L21:L53))</f>
        <v>0.29386891224490458</v>
      </c>
      <c r="M54" s="20">
        <f t="shared" si="28"/>
        <v>0.43757454756242431</v>
      </c>
      <c r="N54" s="20">
        <f t="shared" si="28"/>
        <v>0</v>
      </c>
      <c r="O54" s="20">
        <f t="shared" si="28"/>
        <v>2.9915154782301119E-2</v>
      </c>
      <c r="P54" s="20">
        <f t="shared" si="28"/>
        <v>0.16628335129979055</v>
      </c>
      <c r="Q54" s="20">
        <f t="shared" si="28"/>
        <v>0.23421158342774892</v>
      </c>
    </row>
    <row r="55" spans="1:17" x14ac:dyDescent="0.45">
      <c r="A55" s="6" t="s">
        <v>13</v>
      </c>
      <c r="B55" s="21">
        <f t="shared" ref="B55:H55" si="29">STDEV(B39:B53)</f>
        <v>1.7368026705655182</v>
      </c>
      <c r="C55" s="21">
        <f t="shared" si="29"/>
        <v>6.6299354413179606E-2</v>
      </c>
      <c r="D55" s="21">
        <f t="shared" si="29"/>
        <v>3.3541593008359918</v>
      </c>
      <c r="E55" s="23">
        <f t="shared" si="29"/>
        <v>236.33185831103503</v>
      </c>
      <c r="F55" s="21">
        <f t="shared" si="29"/>
        <v>1.5325467205111403</v>
      </c>
      <c r="G55" s="21">
        <f t="shared" si="29"/>
        <v>44.959138957771152</v>
      </c>
      <c r="H55" s="21">
        <f t="shared" si="29"/>
        <v>0.73957404209197586</v>
      </c>
      <c r="J55" s="21" t="s">
        <v>13</v>
      </c>
      <c r="K55" s="21">
        <f t="shared" ref="K55:Q55" si="30">STDEV(K21:K53)</f>
        <v>1.2002205477698096</v>
      </c>
      <c r="L55" s="21">
        <f t="shared" si="30"/>
        <v>1.1492926725567116</v>
      </c>
      <c r="M55" s="21">
        <f t="shared" si="30"/>
        <v>1.0424063318800201</v>
      </c>
      <c r="N55" s="21">
        <f t="shared" si="30"/>
        <v>1.3036754525223775</v>
      </c>
      <c r="O55" s="21">
        <f t="shared" si="30"/>
        <v>1.0659614631194019</v>
      </c>
      <c r="P55" s="21">
        <f t="shared" si="30"/>
        <v>0.9938888689542793</v>
      </c>
      <c r="Q55" s="21">
        <f t="shared" si="30"/>
        <v>1.0022939899581966</v>
      </c>
    </row>
  </sheetData>
  <mergeCells count="4">
    <mergeCell ref="U7:V7"/>
    <mergeCell ref="U12:V12"/>
    <mergeCell ref="U13:V13"/>
    <mergeCell ref="U14:V14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7406E-23AA-4D03-8A25-0A01B5F9B1F1}">
  <sheetPr codeName="Sheet9"/>
  <dimension ref="A1:AF39"/>
  <sheetViews>
    <sheetView showGridLines="0" tabSelected="1" showWhiteSpace="0" topLeftCell="K1" zoomScale="75" zoomScaleNormal="75" workbookViewId="0">
      <selection activeCell="U6" sqref="U6"/>
    </sheetView>
  </sheetViews>
  <sheetFormatPr defaultColWidth="10.8984375" defaultRowHeight="18" x14ac:dyDescent="0.45"/>
  <cols>
    <col min="3" max="3" width="13.3984375" customWidth="1"/>
    <col min="5" max="5" width="12" customWidth="1"/>
    <col min="6" max="6" width="14.5" customWidth="1"/>
    <col min="7" max="7" width="9" customWidth="1"/>
    <col min="8" max="8" width="12.19921875" customWidth="1"/>
    <col min="9" max="9" width="2.5" customWidth="1"/>
    <col min="11" max="11" width="12.19921875" bestFit="1" customWidth="1"/>
    <col min="18" max="18" width="2.19921875" customWidth="1"/>
    <col min="20" max="20" width="1.69921875" customWidth="1"/>
    <col min="22" max="22" width="2.59765625" customWidth="1"/>
    <col min="23" max="28" width="6.69921875" customWidth="1"/>
    <col min="29" max="29" width="7.796875" customWidth="1"/>
    <col min="30" max="30" width="6.69921875" customWidth="1"/>
  </cols>
  <sheetData>
    <row r="1" spans="1:32" ht="20.399999999999999" customHeight="1" x14ac:dyDescent="0.45">
      <c r="A1" s="27" t="s">
        <v>0</v>
      </c>
      <c r="B1" s="26" t="s">
        <v>27</v>
      </c>
      <c r="C1" s="26" t="s">
        <v>28</v>
      </c>
      <c r="D1" s="26" t="s">
        <v>29</v>
      </c>
      <c r="E1" s="26" t="s">
        <v>30</v>
      </c>
      <c r="F1" s="26" t="s">
        <v>31</v>
      </c>
      <c r="G1" s="26" t="s">
        <v>32</v>
      </c>
      <c r="H1" s="26" t="s">
        <v>33</v>
      </c>
      <c r="I1" s="2"/>
      <c r="J1" s="27" t="s">
        <v>0</v>
      </c>
      <c r="K1" s="26" t="s">
        <v>34</v>
      </c>
      <c r="L1" s="26" t="s">
        <v>35</v>
      </c>
      <c r="M1" s="26" t="s">
        <v>36</v>
      </c>
      <c r="N1" s="26" t="s">
        <v>37</v>
      </c>
      <c r="O1" s="26" t="s">
        <v>38</v>
      </c>
      <c r="P1" s="26" t="s">
        <v>39</v>
      </c>
      <c r="Q1" s="26" t="s">
        <v>40</v>
      </c>
      <c r="R1" s="3"/>
      <c r="S1" s="5" t="s">
        <v>11</v>
      </c>
      <c r="T1" s="4"/>
    </row>
    <row r="2" spans="1:32" x14ac:dyDescent="0.45">
      <c r="A2" s="33">
        <v>1</v>
      </c>
      <c r="B2" s="33">
        <v>1</v>
      </c>
      <c r="C2" s="33">
        <v>0.25</v>
      </c>
      <c r="D2" s="33">
        <v>6.7</v>
      </c>
      <c r="E2" s="33">
        <v>1200</v>
      </c>
      <c r="F2" s="33">
        <v>4.9800000000000004</v>
      </c>
      <c r="G2" s="33">
        <v>138</v>
      </c>
      <c r="H2" s="33">
        <v>2.88</v>
      </c>
      <c r="I2" s="32"/>
      <c r="J2" s="33">
        <v>1</v>
      </c>
      <c r="K2" s="12">
        <f>STANDARDIZE(B2,$B$35,$B$36)</f>
        <v>-1.257941804066302</v>
      </c>
      <c r="L2" s="12">
        <f>STANDARDIZE(C2,$C$35,$C$36)</f>
        <v>-1.767919999757098</v>
      </c>
      <c r="M2" s="12">
        <f>STANDARDIZE(D2,$D$35,$D$36)</f>
        <v>-1.1470483168916297</v>
      </c>
      <c r="N2" s="12">
        <f>STANDARDIZE(E2,$E$35,$E$36)</f>
        <v>-0.56157644441095278</v>
      </c>
      <c r="O2" s="12">
        <f>STANDARDIZE(F2,$F$35,$F$36)</f>
        <v>3.4723691865976072</v>
      </c>
      <c r="P2" s="12">
        <f>STANDARDIZE(G2,$G$35,$G$36)</f>
        <v>2.5870668677495847</v>
      </c>
      <c r="Q2" s="12">
        <f>STANDARDIZE(H2,$H$35,$H$36)</f>
        <v>2.9334154581690739</v>
      </c>
      <c r="S2" s="12">
        <f>SUMPRODUCT($W$13:$AC$13,K2:Q2)</f>
        <v>-0.29478479544780112</v>
      </c>
    </row>
    <row r="3" spans="1:32" x14ac:dyDescent="0.45">
      <c r="A3" s="33">
        <v>2</v>
      </c>
      <c r="B3" s="33">
        <v>1</v>
      </c>
      <c r="C3" s="33">
        <v>0.25</v>
      </c>
      <c r="D3" s="33">
        <v>6.7</v>
      </c>
      <c r="E3" s="33">
        <v>1395</v>
      </c>
      <c r="F3" s="33">
        <v>1.64</v>
      </c>
      <c r="G3" s="33">
        <v>68</v>
      </c>
      <c r="H3" s="33">
        <v>0.94</v>
      </c>
      <c r="I3" s="32"/>
      <c r="J3" s="33">
        <v>2</v>
      </c>
      <c r="K3" s="12">
        <f t="shared" ref="K3:K34" si="0">STANDARDIZE(B3,$B$35,$B$36)</f>
        <v>-1.257941804066302</v>
      </c>
      <c r="L3" s="12">
        <f t="shared" ref="L3:L34" si="1">STANDARDIZE(C3,$C$35,$C$36)</f>
        <v>-1.767919999757098</v>
      </c>
      <c r="M3" s="12">
        <f t="shared" ref="M3:M34" si="2">STANDARDIZE(D3,$D$35,$D$36)</f>
        <v>-1.1470483168916297</v>
      </c>
      <c r="N3" s="12">
        <f t="shared" ref="N3:N34" si="3">STANDARDIZE(E3,$E$35,$E$36)</f>
        <v>0.53682611479405606</v>
      </c>
      <c r="O3" s="12">
        <f t="shared" ref="O3:O34" si="4">STANDARDIZE(F3,$F$35,$F$36)</f>
        <v>0.40934772403827741</v>
      </c>
      <c r="P3" s="12">
        <f t="shared" ref="P3:P34" si="5">STANDARDIZE(G3,$G$35,$G$36)</f>
        <v>0.63216844952860307</v>
      </c>
      <c r="Q3" s="12">
        <f t="shared" ref="Q3:Q34" si="6">STANDARDIZE(H3,$H$35,$H$36)</f>
        <v>-0.13978702975368837</v>
      </c>
      <c r="S3" s="12">
        <f t="shared" ref="S3:S34" si="7">SUMPRODUCT($W$13:$AC$13,K3:Q3)</f>
        <v>-0.71723106464840936</v>
      </c>
    </row>
    <row r="4" spans="1:32" x14ac:dyDescent="0.45">
      <c r="A4" s="33">
        <v>3</v>
      </c>
      <c r="B4" s="33">
        <v>1</v>
      </c>
      <c r="C4" s="33">
        <v>0.25</v>
      </c>
      <c r="D4" s="33">
        <v>7</v>
      </c>
      <c r="E4" s="30">
        <v>1200</v>
      </c>
      <c r="F4" s="33">
        <v>3</v>
      </c>
      <c r="G4" s="33">
        <v>125</v>
      </c>
      <c r="H4" s="33">
        <v>1.74</v>
      </c>
      <c r="I4" s="32"/>
      <c r="J4" s="33">
        <v>3</v>
      </c>
      <c r="K4" s="12">
        <f t="shared" si="0"/>
        <v>-1.257941804066302</v>
      </c>
      <c r="L4" s="12">
        <f t="shared" si="1"/>
        <v>-1.767919999757098</v>
      </c>
      <c r="M4" s="12">
        <f t="shared" si="2"/>
        <v>-1.0471733974789019</v>
      </c>
      <c r="N4" s="12">
        <f t="shared" si="3"/>
        <v>-0.56157644441095278</v>
      </c>
      <c r="O4" s="12">
        <f t="shared" si="4"/>
        <v>1.6565660441223158</v>
      </c>
      <c r="P4" s="12">
        <f t="shared" si="5"/>
        <v>2.2240143043656881</v>
      </c>
      <c r="Q4" s="12">
        <f t="shared" si="6"/>
        <v>1.1275129652660076</v>
      </c>
      <c r="S4" s="12">
        <f t="shared" si="7"/>
        <v>-1.066352102725761</v>
      </c>
    </row>
    <row r="5" spans="1:32" x14ac:dyDescent="0.45">
      <c r="A5" s="33">
        <v>4</v>
      </c>
      <c r="B5" s="33">
        <v>1</v>
      </c>
      <c r="C5" s="33">
        <v>0.25</v>
      </c>
      <c r="D5" s="33">
        <v>7</v>
      </c>
      <c r="E5" s="33">
        <v>1200</v>
      </c>
      <c r="F5" s="33">
        <v>4.01</v>
      </c>
      <c r="G5" s="33">
        <v>152</v>
      </c>
      <c r="H5" s="33">
        <v>1.58</v>
      </c>
      <c r="I5" s="32"/>
      <c r="J5" s="33">
        <v>4</v>
      </c>
      <c r="K5" s="12">
        <f t="shared" si="0"/>
        <v>-1.257941804066302</v>
      </c>
      <c r="L5" s="12">
        <f t="shared" si="1"/>
        <v>-1.767919999757098</v>
      </c>
      <c r="M5" s="12">
        <f t="shared" si="2"/>
        <v>-1.0471733974789019</v>
      </c>
      <c r="N5" s="12">
        <f t="shared" si="3"/>
        <v>-0.56157644441095278</v>
      </c>
      <c r="O5" s="12">
        <f t="shared" si="4"/>
        <v>2.5828090612435499</v>
      </c>
      <c r="P5" s="12">
        <f t="shared" si="5"/>
        <v>2.9780465513937808</v>
      </c>
      <c r="Q5" s="12">
        <f t="shared" si="6"/>
        <v>0.87405296626206852</v>
      </c>
      <c r="S5" s="12">
        <f t="shared" si="7"/>
        <v>-1.2756720742662757</v>
      </c>
      <c r="Z5" s="45" t="s">
        <v>18</v>
      </c>
      <c r="AA5" s="46" t="s">
        <v>15</v>
      </c>
      <c r="AB5" s="46">
        <f>SUMPRODUCT('Z1'!W13:AC13,W13:AC13)</f>
        <v>3.3906211172052281E-13</v>
      </c>
    </row>
    <row r="6" spans="1:32" x14ac:dyDescent="0.45">
      <c r="A6" s="33">
        <v>5</v>
      </c>
      <c r="B6" s="33">
        <v>1.5</v>
      </c>
      <c r="C6" s="33">
        <v>0.35</v>
      </c>
      <c r="D6" s="33">
        <v>5.4</v>
      </c>
      <c r="E6" s="33">
        <v>1395</v>
      </c>
      <c r="F6" s="33">
        <v>3.26</v>
      </c>
      <c r="G6" s="33">
        <v>91</v>
      </c>
      <c r="H6" s="33">
        <v>2.5299999999999998</v>
      </c>
      <c r="I6" s="32"/>
      <c r="J6" s="33">
        <v>5</v>
      </c>
      <c r="K6" s="12">
        <f t="shared" si="0"/>
        <v>-0.83862786937753464</v>
      </c>
      <c r="L6" s="12">
        <f t="shared" si="1"/>
        <v>0.27914526311953997</v>
      </c>
      <c r="M6" s="12">
        <f t="shared" si="2"/>
        <v>-1.5798396343467827</v>
      </c>
      <c r="N6" s="12">
        <f t="shared" si="3"/>
        <v>0.53682611479405606</v>
      </c>
      <c r="O6" s="12">
        <f t="shared" si="4"/>
        <v>1.8950048406089699</v>
      </c>
      <c r="P6" s="12">
        <f t="shared" si="5"/>
        <v>1.2744922155154972</v>
      </c>
      <c r="Q6" s="12">
        <f t="shared" si="6"/>
        <v>2.3789717103479568</v>
      </c>
      <c r="S6" s="12">
        <f t="shared" si="7"/>
        <v>1.7219034890103164</v>
      </c>
      <c r="Z6" s="45"/>
      <c r="AA6" s="46" t="s">
        <v>16</v>
      </c>
      <c r="AB6" s="46">
        <f>SUMPRODUCT('Z2'!W13:AC13,W13:AC13)</f>
        <v>-8.9819540693980571E-12</v>
      </c>
    </row>
    <row r="7" spans="1:32" x14ac:dyDescent="0.45">
      <c r="A7" s="33">
        <v>6</v>
      </c>
      <c r="B7" s="33">
        <v>1.5</v>
      </c>
      <c r="C7" s="33">
        <v>0.3</v>
      </c>
      <c r="D7" s="33">
        <v>8.3000000000000007</v>
      </c>
      <c r="E7" s="33">
        <v>1395</v>
      </c>
      <c r="F7" s="33">
        <v>1.28</v>
      </c>
      <c r="G7" s="33">
        <v>53</v>
      </c>
      <c r="H7" s="33">
        <v>1.1000000000000001</v>
      </c>
      <c r="I7" s="32"/>
      <c r="J7" s="33">
        <v>6</v>
      </c>
      <c r="K7" s="12">
        <f t="shared" si="0"/>
        <v>-0.83862786937753464</v>
      </c>
      <c r="L7" s="12">
        <f t="shared" si="1"/>
        <v>-0.74438736831877894</v>
      </c>
      <c r="M7" s="12">
        <f t="shared" si="2"/>
        <v>-0.6143820800237485</v>
      </c>
      <c r="N7" s="12">
        <f t="shared" si="3"/>
        <v>0.53682611479405606</v>
      </c>
      <c r="O7" s="12">
        <f t="shared" si="4"/>
        <v>7.9201698133679152E-2</v>
      </c>
      <c r="P7" s="12">
        <f t="shared" si="5"/>
        <v>0.21326164562410702</v>
      </c>
      <c r="Q7" s="12">
        <f t="shared" si="6"/>
        <v>0.11367296925025104</v>
      </c>
      <c r="S7" s="12">
        <f t="shared" si="7"/>
        <v>-4.1040983196092548E-2</v>
      </c>
      <c r="U7" s="40" t="s">
        <v>57</v>
      </c>
      <c r="V7" s="40"/>
      <c r="W7" s="39">
        <f>VAR(S2:S34)</f>
        <v>0.89928443883821596</v>
      </c>
      <c r="Y7" s="10"/>
    </row>
    <row r="8" spans="1:32" x14ac:dyDescent="0.45">
      <c r="A8" s="33">
        <v>7</v>
      </c>
      <c r="B8" s="33">
        <v>2</v>
      </c>
      <c r="C8" s="33">
        <v>0.3</v>
      </c>
      <c r="D8" s="33">
        <v>11.2</v>
      </c>
      <c r="E8" s="33">
        <v>1395</v>
      </c>
      <c r="F8" s="33">
        <v>0.42</v>
      </c>
      <c r="G8" s="33">
        <v>9</v>
      </c>
      <c r="H8" s="33">
        <v>0.375</v>
      </c>
      <c r="I8" s="32"/>
      <c r="J8" s="33">
        <v>7</v>
      </c>
      <c r="K8" s="12">
        <f t="shared" si="0"/>
        <v>-0.41931393468876732</v>
      </c>
      <c r="L8" s="12">
        <f t="shared" si="1"/>
        <v>-0.74438736831877894</v>
      </c>
      <c r="M8" s="12">
        <f t="shared" si="2"/>
        <v>0.35107547429928521</v>
      </c>
      <c r="N8" s="12">
        <f t="shared" si="3"/>
        <v>0.53682611479405606</v>
      </c>
      <c r="O8" s="12">
        <f t="shared" si="4"/>
        <v>-0.70948047486063925</v>
      </c>
      <c r="P8" s="12">
        <f t="shared" si="5"/>
        <v>-1.0155316458290815</v>
      </c>
      <c r="Q8" s="12">
        <f t="shared" si="6"/>
        <v>-1.0348176512363485</v>
      </c>
      <c r="S8" s="12">
        <f t="shared" si="7"/>
        <v>-0.5933174792535878</v>
      </c>
    </row>
    <row r="9" spans="1:32" x14ac:dyDescent="0.45">
      <c r="A9" s="33">
        <v>8</v>
      </c>
      <c r="B9" s="33">
        <v>2</v>
      </c>
      <c r="C9" s="33">
        <v>0.35</v>
      </c>
      <c r="D9" s="33">
        <v>8.3000000000000007</v>
      </c>
      <c r="E9" s="33">
        <v>1395</v>
      </c>
      <c r="F9" s="33">
        <v>0.99</v>
      </c>
      <c r="G9" s="33">
        <v>22</v>
      </c>
      <c r="H9" s="33">
        <v>0.91700000000000004</v>
      </c>
      <c r="I9" s="32"/>
      <c r="J9" s="33">
        <v>8</v>
      </c>
      <c r="K9" s="12">
        <f t="shared" si="0"/>
        <v>-0.41931393468876732</v>
      </c>
      <c r="L9" s="12">
        <f t="shared" si="1"/>
        <v>0.27914526311953997</v>
      </c>
      <c r="M9" s="12">
        <f t="shared" si="2"/>
        <v>-0.6143820800237485</v>
      </c>
      <c r="N9" s="12">
        <f t="shared" si="3"/>
        <v>0.53682611479405606</v>
      </c>
      <c r="O9" s="12">
        <f t="shared" si="4"/>
        <v>-0.18674926717835844</v>
      </c>
      <c r="P9" s="12">
        <f t="shared" si="5"/>
        <v>-0.65247908244518493</v>
      </c>
      <c r="Q9" s="12">
        <f t="shared" si="6"/>
        <v>-0.17622190461050447</v>
      </c>
      <c r="S9" s="12">
        <f t="shared" si="7"/>
        <v>0.67910925793773524</v>
      </c>
    </row>
    <row r="10" spans="1:32" x14ac:dyDescent="0.45">
      <c r="A10" s="33">
        <v>9</v>
      </c>
      <c r="B10" s="33">
        <v>2</v>
      </c>
      <c r="C10" s="33">
        <v>0.35</v>
      </c>
      <c r="D10" s="33">
        <v>8.1</v>
      </c>
      <c r="E10" s="33">
        <v>1395</v>
      </c>
      <c r="F10" s="33">
        <v>0.67</v>
      </c>
      <c r="G10" s="33">
        <v>12</v>
      </c>
      <c r="H10" s="33">
        <v>0.5</v>
      </c>
      <c r="I10" s="32"/>
      <c r="J10" s="33">
        <v>9</v>
      </c>
      <c r="K10" s="12">
        <f t="shared" si="0"/>
        <v>-0.41931393468876732</v>
      </c>
      <c r="L10" s="12">
        <f t="shared" si="1"/>
        <v>0.27914526311953997</v>
      </c>
      <c r="M10" s="12">
        <f t="shared" si="2"/>
        <v>-0.68096535963223392</v>
      </c>
      <c r="N10" s="12">
        <f t="shared" si="3"/>
        <v>0.53682611479405606</v>
      </c>
      <c r="O10" s="12">
        <f t="shared" si="4"/>
        <v>-0.48021240131577914</v>
      </c>
      <c r="P10" s="12">
        <f t="shared" si="5"/>
        <v>-0.93175028504818225</v>
      </c>
      <c r="Q10" s="12">
        <f t="shared" si="6"/>
        <v>-0.836802027014521</v>
      </c>
      <c r="S10" s="12">
        <f t="shared" si="7"/>
        <v>0.47443421230543198</v>
      </c>
    </row>
    <row r="11" spans="1:32" x14ac:dyDescent="0.45">
      <c r="A11" s="33">
        <v>10</v>
      </c>
      <c r="B11" s="33">
        <v>2</v>
      </c>
      <c r="C11" s="33">
        <v>0.3</v>
      </c>
      <c r="D11" s="33">
        <v>11</v>
      </c>
      <c r="E11" s="33">
        <v>1395</v>
      </c>
      <c r="F11" s="33">
        <v>0.33</v>
      </c>
      <c r="G11" s="33">
        <v>9</v>
      </c>
      <c r="H11" s="33">
        <v>0.25</v>
      </c>
      <c r="I11" s="32"/>
      <c r="J11" s="33">
        <v>10</v>
      </c>
      <c r="K11" s="12">
        <f t="shared" si="0"/>
        <v>-0.41931393468876732</v>
      </c>
      <c r="L11" s="12">
        <f t="shared" si="1"/>
        <v>-0.74438736831877894</v>
      </c>
      <c r="M11" s="12">
        <f t="shared" si="2"/>
        <v>0.28449219469080034</v>
      </c>
      <c r="N11" s="12">
        <f t="shared" si="3"/>
        <v>0.53682611479405606</v>
      </c>
      <c r="O11" s="12">
        <f t="shared" si="4"/>
        <v>-0.79201698133678866</v>
      </c>
      <c r="P11" s="12">
        <f t="shared" si="5"/>
        <v>-1.0155316458290815</v>
      </c>
      <c r="Q11" s="12">
        <f t="shared" si="6"/>
        <v>-1.2328332754581759</v>
      </c>
      <c r="S11" s="12">
        <f t="shared" si="7"/>
        <v>-0.65510671920971497</v>
      </c>
    </row>
    <row r="12" spans="1:32" x14ac:dyDescent="0.45">
      <c r="A12" s="33">
        <v>11</v>
      </c>
      <c r="B12" s="33">
        <v>2</v>
      </c>
      <c r="C12" s="33">
        <v>0.35</v>
      </c>
      <c r="D12" s="33">
        <v>8.1</v>
      </c>
      <c r="E12" s="33">
        <v>1395</v>
      </c>
      <c r="F12" s="33">
        <v>0.56000000000000005</v>
      </c>
      <c r="G12" s="33">
        <v>16</v>
      </c>
      <c r="H12" s="33">
        <v>0.44400000000000001</v>
      </c>
      <c r="I12" s="32"/>
      <c r="J12" s="33">
        <v>11</v>
      </c>
      <c r="K12" s="12">
        <f t="shared" si="0"/>
        <v>-0.41931393468876732</v>
      </c>
      <c r="L12" s="12">
        <f t="shared" si="1"/>
        <v>0.27914526311953997</v>
      </c>
      <c r="M12" s="12">
        <f t="shared" si="2"/>
        <v>-0.68096535963223392</v>
      </c>
      <c r="N12" s="12">
        <f t="shared" si="3"/>
        <v>0.53682611479405606</v>
      </c>
      <c r="O12" s="12">
        <f t="shared" si="4"/>
        <v>-0.58109035367551753</v>
      </c>
      <c r="P12" s="12">
        <f t="shared" si="5"/>
        <v>-0.82004180400698334</v>
      </c>
      <c r="Q12" s="12">
        <f t="shared" si="6"/>
        <v>-0.92551302666589974</v>
      </c>
      <c r="S12" s="12">
        <f t="shared" si="7"/>
        <v>0.41279889634119393</v>
      </c>
      <c r="U12" s="44" t="s">
        <v>58</v>
      </c>
      <c r="V12" s="42"/>
      <c r="W12" s="33" t="s">
        <v>1</v>
      </c>
      <c r="X12" s="33" t="s">
        <v>5</v>
      </c>
      <c r="Y12" s="33" t="s">
        <v>6</v>
      </c>
      <c r="Z12" s="33" t="s">
        <v>7</v>
      </c>
      <c r="AA12" s="33" t="s">
        <v>20</v>
      </c>
      <c r="AB12" s="33" t="s">
        <v>22</v>
      </c>
      <c r="AC12" s="33" t="s">
        <v>21</v>
      </c>
      <c r="AD12" s="33" t="s">
        <v>8</v>
      </c>
      <c r="AE12" s="1" t="s">
        <v>9</v>
      </c>
      <c r="AF12" s="1" t="s">
        <v>10</v>
      </c>
    </row>
    <row r="13" spans="1:32" x14ac:dyDescent="0.45">
      <c r="A13" s="33">
        <v>12</v>
      </c>
      <c r="B13" s="33">
        <v>2</v>
      </c>
      <c r="C13" s="33">
        <v>0.35</v>
      </c>
      <c r="D13" s="33">
        <v>8.1999999999999993</v>
      </c>
      <c r="E13" s="33">
        <v>1395</v>
      </c>
      <c r="F13" s="33">
        <v>0.79</v>
      </c>
      <c r="G13" s="33">
        <v>22</v>
      </c>
      <c r="H13" s="33">
        <v>0.61099999999999999</v>
      </c>
      <c r="I13" s="32"/>
      <c r="J13" s="33">
        <v>12</v>
      </c>
      <c r="K13" s="12">
        <f t="shared" si="0"/>
        <v>-0.41931393468876732</v>
      </c>
      <c r="L13" s="12">
        <f t="shared" si="1"/>
        <v>0.27914526311953997</v>
      </c>
      <c r="M13" s="12">
        <f t="shared" si="2"/>
        <v>-0.64767371982799149</v>
      </c>
      <c r="N13" s="12">
        <f t="shared" si="3"/>
        <v>0.53682611479405606</v>
      </c>
      <c r="O13" s="12">
        <f t="shared" si="4"/>
        <v>-0.37016372601424635</v>
      </c>
      <c r="P13" s="12">
        <f t="shared" si="5"/>
        <v>-0.65247908244518493</v>
      </c>
      <c r="Q13" s="12">
        <f t="shared" si="6"/>
        <v>-0.66096415270553821</v>
      </c>
      <c r="S13" s="12">
        <f t="shared" si="7"/>
        <v>0.48574484189415768</v>
      </c>
      <c r="U13" s="41" t="s">
        <v>2</v>
      </c>
      <c r="V13" s="42"/>
      <c r="W13" s="12">
        <v>7.109711805605963E-2</v>
      </c>
      <c r="X13" s="12">
        <v>0.63779765749099437</v>
      </c>
      <c r="Y13" s="12">
        <v>-0.33056574377566128</v>
      </c>
      <c r="Z13" s="12">
        <v>0.52490120557355391</v>
      </c>
      <c r="AA13" s="12">
        <v>4.1396402411060775E-2</v>
      </c>
      <c r="AB13" s="12">
        <v>-0.19199878306032253</v>
      </c>
      <c r="AC13" s="12">
        <v>0.40594108259452383</v>
      </c>
      <c r="AD13" s="12">
        <f>SUMSQ(W13:AC13)</f>
        <v>1.0000009960346408</v>
      </c>
      <c r="AE13" s="12">
        <f>AD14/7</f>
        <v>0.12846933350809556</v>
      </c>
      <c r="AF13" s="12">
        <f>AE13+'Z2'!AF13</f>
        <v>0.89189158725375572</v>
      </c>
    </row>
    <row r="14" spans="1:32" x14ac:dyDescent="0.45">
      <c r="A14" s="33">
        <v>13</v>
      </c>
      <c r="B14" s="33">
        <v>2</v>
      </c>
      <c r="C14" s="33">
        <v>0.35</v>
      </c>
      <c r="D14" s="33">
        <v>8.1999999999999993</v>
      </c>
      <c r="E14" s="33">
        <v>1395</v>
      </c>
      <c r="F14" s="33">
        <v>1.21</v>
      </c>
      <c r="G14" s="33">
        <v>34</v>
      </c>
      <c r="H14" s="33">
        <v>0.94399999999999995</v>
      </c>
      <c r="I14" s="32"/>
      <c r="J14" s="33">
        <v>13</v>
      </c>
      <c r="K14" s="12">
        <f t="shared" si="0"/>
        <v>-0.41931393468876732</v>
      </c>
      <c r="L14" s="12">
        <f t="shared" si="1"/>
        <v>0.27914526311953997</v>
      </c>
      <c r="M14" s="12">
        <f t="shared" si="2"/>
        <v>-0.64767371982799149</v>
      </c>
      <c r="N14" s="12">
        <f t="shared" si="3"/>
        <v>0.53682611479405606</v>
      </c>
      <c r="O14" s="12">
        <f t="shared" si="4"/>
        <v>1.5006637541118306E-2</v>
      </c>
      <c r="P14" s="12">
        <f t="shared" si="5"/>
        <v>-0.31735363932158805</v>
      </c>
      <c r="Q14" s="12">
        <f t="shared" si="6"/>
        <v>-0.13345052977858987</v>
      </c>
      <c r="S14" s="12">
        <f t="shared" si="7"/>
        <v>0.65148528318275301</v>
      </c>
      <c r="U14" s="43" t="s">
        <v>3</v>
      </c>
      <c r="V14" s="43"/>
      <c r="W14" s="12">
        <f t="shared" ref="W14:AC14" si="8">SQRT($W$7)*W13</f>
        <v>6.7421829978047937E-2</v>
      </c>
      <c r="X14" s="12">
        <f t="shared" si="8"/>
        <v>0.60482740228441711</v>
      </c>
      <c r="Y14" s="12">
        <f t="shared" si="8"/>
        <v>-0.31347750770764238</v>
      </c>
      <c r="Z14" s="12">
        <f t="shared" si="8"/>
        <v>0.49776700948057989</v>
      </c>
      <c r="AA14" s="12">
        <f t="shared" si="8"/>
        <v>3.9256460477915443E-2</v>
      </c>
      <c r="AB14" s="12">
        <f t="shared" si="8"/>
        <v>-0.18207361509756551</v>
      </c>
      <c r="AC14" s="12">
        <f t="shared" si="8"/>
        <v>0.38495640048605329</v>
      </c>
      <c r="AD14" s="12">
        <f>SUMSQ(W14:AC14)</f>
        <v>0.89928533455666881</v>
      </c>
      <c r="AE14" s="12"/>
      <c r="AF14" s="12"/>
    </row>
    <row r="15" spans="1:32" x14ac:dyDescent="0.45">
      <c r="A15" s="33">
        <v>14</v>
      </c>
      <c r="B15" s="33">
        <v>2</v>
      </c>
      <c r="C15" s="33">
        <v>0.3</v>
      </c>
      <c r="D15" s="19">
        <v>8.4</v>
      </c>
      <c r="E15" s="33">
        <v>1395</v>
      </c>
      <c r="F15" s="33">
        <v>1.26</v>
      </c>
      <c r="G15" s="33">
        <v>53</v>
      </c>
      <c r="H15" s="33">
        <v>1.47</v>
      </c>
      <c r="I15" s="32"/>
      <c r="J15" s="33">
        <v>14</v>
      </c>
      <c r="K15" s="12">
        <f t="shared" si="0"/>
        <v>-0.41931393468876732</v>
      </c>
      <c r="L15" s="12">
        <f t="shared" si="1"/>
        <v>-0.74438736831877894</v>
      </c>
      <c r="M15" s="12">
        <f t="shared" si="2"/>
        <v>-0.58109044021950607</v>
      </c>
      <c r="N15" s="12">
        <f t="shared" si="3"/>
        <v>0.53682611479405606</v>
      </c>
      <c r="O15" s="12">
        <f t="shared" si="4"/>
        <v>6.0860252250090341E-2</v>
      </c>
      <c r="P15" s="12">
        <f t="shared" si="5"/>
        <v>0.21326164562410702</v>
      </c>
      <c r="Q15" s="12">
        <f t="shared" si="6"/>
        <v>0.6997992169468602</v>
      </c>
      <c r="S15" s="12">
        <f t="shared" si="7"/>
        <v>0.2149394071000546</v>
      </c>
    </row>
    <row r="16" spans="1:32" x14ac:dyDescent="0.45">
      <c r="A16" s="33">
        <v>15</v>
      </c>
      <c r="B16" s="33">
        <v>2</v>
      </c>
      <c r="C16" s="33">
        <v>0.35</v>
      </c>
      <c r="D16" s="33">
        <v>8.3000000000000007</v>
      </c>
      <c r="E16" s="33">
        <v>1395</v>
      </c>
      <c r="F16" s="33">
        <v>0.35</v>
      </c>
      <c r="G16" s="33">
        <v>15</v>
      </c>
      <c r="H16" s="33">
        <v>0.41699999999999998</v>
      </c>
      <c r="I16" s="32"/>
      <c r="J16" s="33">
        <v>15</v>
      </c>
      <c r="K16" s="12">
        <f t="shared" si="0"/>
        <v>-0.41931393468876732</v>
      </c>
      <c r="L16" s="12">
        <f t="shared" si="1"/>
        <v>0.27914526311953997</v>
      </c>
      <c r="M16" s="12">
        <f t="shared" si="2"/>
        <v>-0.6143820800237485</v>
      </c>
      <c r="N16" s="12">
        <f t="shared" si="3"/>
        <v>0.53682611479405606</v>
      </c>
      <c r="O16" s="12">
        <f t="shared" si="4"/>
        <v>-0.7736755354532</v>
      </c>
      <c r="P16" s="12">
        <f t="shared" si="5"/>
        <v>-0.8479689242672831</v>
      </c>
      <c r="Q16" s="12">
        <f t="shared" si="6"/>
        <v>-0.96828440149781436</v>
      </c>
      <c r="S16" s="12">
        <f t="shared" si="7"/>
        <v>0.37081572621214925</v>
      </c>
    </row>
    <row r="17" spans="1:19" x14ac:dyDescent="0.45">
      <c r="A17" s="33">
        <v>16</v>
      </c>
      <c r="B17" s="33">
        <v>2</v>
      </c>
      <c r="C17" s="33">
        <v>0.35</v>
      </c>
      <c r="D17" s="33">
        <v>8.4</v>
      </c>
      <c r="E17" s="33">
        <v>1395</v>
      </c>
      <c r="F17" s="33">
        <v>1.18</v>
      </c>
      <c r="G17" s="33">
        <v>44</v>
      </c>
      <c r="H17" s="33">
        <v>0.91700000000000004</v>
      </c>
      <c r="I17" s="32"/>
      <c r="J17" s="33">
        <v>16</v>
      </c>
      <c r="K17" s="12">
        <f t="shared" si="0"/>
        <v>-0.41931393468876732</v>
      </c>
      <c r="L17" s="12">
        <f t="shared" si="1"/>
        <v>0.27914526311953997</v>
      </c>
      <c r="M17" s="12">
        <f t="shared" si="2"/>
        <v>-0.58109044021950607</v>
      </c>
      <c r="N17" s="12">
        <f t="shared" si="3"/>
        <v>0.53682611479405606</v>
      </c>
      <c r="O17" s="12">
        <f t="shared" si="4"/>
        <v>-1.2505531284264916E-2</v>
      </c>
      <c r="P17" s="12">
        <f t="shared" si="5"/>
        <v>-3.8082436718590643E-2</v>
      </c>
      <c r="Q17" s="12">
        <f t="shared" si="6"/>
        <v>-0.17622190461050447</v>
      </c>
      <c r="S17" s="12">
        <f t="shared" si="7"/>
        <v>0.55735383777716274</v>
      </c>
    </row>
    <row r="18" spans="1:19" x14ac:dyDescent="0.45">
      <c r="A18" s="33">
        <v>17</v>
      </c>
      <c r="B18" s="33">
        <v>2</v>
      </c>
      <c r="C18" s="33">
        <v>0.35</v>
      </c>
      <c r="D18" s="33">
        <v>8.5</v>
      </c>
      <c r="E18" s="33">
        <v>1395</v>
      </c>
      <c r="F18" s="33">
        <v>1.06</v>
      </c>
      <c r="G18" s="33">
        <v>39</v>
      </c>
      <c r="H18" s="33">
        <v>0.81299999999999994</v>
      </c>
      <c r="I18" s="32"/>
      <c r="J18" s="33">
        <v>17</v>
      </c>
      <c r="K18" s="12">
        <f t="shared" si="0"/>
        <v>-0.41931393468876732</v>
      </c>
      <c r="L18" s="12">
        <f t="shared" si="1"/>
        <v>0.27914526311953997</v>
      </c>
      <c r="M18" s="12">
        <f t="shared" si="2"/>
        <v>-0.54779880041526363</v>
      </c>
      <c r="N18" s="12">
        <f t="shared" si="3"/>
        <v>0.53682611479405606</v>
      </c>
      <c r="O18" s="12">
        <f t="shared" si="4"/>
        <v>-0.12255420658579759</v>
      </c>
      <c r="P18" s="12">
        <f t="shared" si="5"/>
        <v>-0.17771803802008934</v>
      </c>
      <c r="Q18" s="12">
        <f t="shared" si="6"/>
        <v>-0.34097090396306506</v>
      </c>
      <c r="S18" s="12">
        <f t="shared" si="7"/>
        <v>0.50172462122441663</v>
      </c>
    </row>
    <row r="19" spans="1:19" x14ac:dyDescent="0.45">
      <c r="A19" s="33">
        <v>18</v>
      </c>
      <c r="B19" s="33">
        <v>2</v>
      </c>
      <c r="C19" s="33">
        <v>0.35</v>
      </c>
      <c r="D19" s="33">
        <v>8.4</v>
      </c>
      <c r="E19" s="33">
        <v>1395</v>
      </c>
      <c r="F19" s="33">
        <v>1.44</v>
      </c>
      <c r="G19" s="33">
        <v>53</v>
      </c>
      <c r="H19" s="33">
        <v>1.1000000000000001</v>
      </c>
      <c r="I19" s="32"/>
      <c r="J19" s="33">
        <v>18</v>
      </c>
      <c r="K19" s="12">
        <f t="shared" si="0"/>
        <v>-0.41931393468876732</v>
      </c>
      <c r="L19" s="12">
        <f t="shared" si="1"/>
        <v>0.27914526311953997</v>
      </c>
      <c r="M19" s="12">
        <f t="shared" si="2"/>
        <v>-0.58109044021950607</v>
      </c>
      <c r="N19" s="12">
        <f t="shared" si="3"/>
        <v>0.53682611479405606</v>
      </c>
      <c r="O19" s="12">
        <f t="shared" si="4"/>
        <v>0.22593326520238946</v>
      </c>
      <c r="P19" s="12">
        <f t="shared" si="5"/>
        <v>0.21326164562410702</v>
      </c>
      <c r="Q19" s="12">
        <f t="shared" si="6"/>
        <v>0.11367296925025104</v>
      </c>
      <c r="S19" s="12">
        <f t="shared" si="7"/>
        <v>0.63664682714135978</v>
      </c>
    </row>
    <row r="20" spans="1:19" x14ac:dyDescent="0.45">
      <c r="A20" s="33">
        <v>19</v>
      </c>
      <c r="B20" s="33">
        <v>2</v>
      </c>
      <c r="C20" s="33">
        <v>0.3</v>
      </c>
      <c r="D20" s="33">
        <v>11.6</v>
      </c>
      <c r="E20" s="33">
        <v>1200</v>
      </c>
      <c r="F20" s="33">
        <v>0.62</v>
      </c>
      <c r="G20" s="33">
        <v>34</v>
      </c>
      <c r="H20" s="33">
        <v>0.47199999999999998</v>
      </c>
      <c r="I20" s="32"/>
      <c r="J20" s="33">
        <v>19</v>
      </c>
      <c r="K20" s="12">
        <f t="shared" si="0"/>
        <v>-0.41931393468876732</v>
      </c>
      <c r="L20" s="12">
        <f t="shared" si="1"/>
        <v>-0.74438736831877894</v>
      </c>
      <c r="M20" s="12">
        <f t="shared" si="2"/>
        <v>0.48424203351625555</v>
      </c>
      <c r="N20" s="12">
        <f t="shared" si="3"/>
        <v>-0.56157644441095278</v>
      </c>
      <c r="O20" s="12">
        <f t="shared" si="4"/>
        <v>-0.52606601602475123</v>
      </c>
      <c r="P20" s="12">
        <f t="shared" si="5"/>
        <v>-0.31735363932158805</v>
      </c>
      <c r="Q20" s="12">
        <f t="shared" si="6"/>
        <v>-0.88115752684021043</v>
      </c>
      <c r="S20" s="12">
        <f t="shared" si="7"/>
        <v>-1.2779702810929432</v>
      </c>
    </row>
    <row r="21" spans="1:19" x14ac:dyDescent="0.45">
      <c r="A21" s="33">
        <v>20</v>
      </c>
      <c r="B21" s="33">
        <v>2</v>
      </c>
      <c r="C21" s="33">
        <v>0.3</v>
      </c>
      <c r="D21" s="33">
        <v>11.8</v>
      </c>
      <c r="E21" s="33">
        <v>1395</v>
      </c>
      <c r="F21" s="33">
        <v>1.33</v>
      </c>
      <c r="G21" s="33">
        <v>74</v>
      </c>
      <c r="H21" s="33">
        <v>1.03</v>
      </c>
      <c r="I21" s="32"/>
      <c r="J21" s="33">
        <v>20</v>
      </c>
      <c r="K21" s="12">
        <f t="shared" si="0"/>
        <v>-0.41931393468876732</v>
      </c>
      <c r="L21" s="12">
        <f t="shared" si="1"/>
        <v>-0.74438736831877894</v>
      </c>
      <c r="M21" s="12">
        <f t="shared" si="2"/>
        <v>0.55082531312474103</v>
      </c>
      <c r="N21" s="12">
        <f t="shared" si="3"/>
        <v>0.53682611479405606</v>
      </c>
      <c r="O21" s="12">
        <f t="shared" si="4"/>
        <v>0.1250553128426512</v>
      </c>
      <c r="P21" s="12">
        <f t="shared" si="5"/>
        <v>0.79973117109040148</v>
      </c>
      <c r="Q21" s="12">
        <f t="shared" si="6"/>
        <v>2.7842196860275573E-3</v>
      </c>
      <c r="S21" s="12">
        <f t="shared" si="7"/>
        <v>-0.55212417899865707</v>
      </c>
    </row>
    <row r="22" spans="1:19" x14ac:dyDescent="0.45">
      <c r="A22" s="33">
        <v>21</v>
      </c>
      <c r="B22" s="33">
        <v>2</v>
      </c>
      <c r="C22" s="33">
        <v>0.3</v>
      </c>
      <c r="D22" s="33">
        <v>10.7</v>
      </c>
      <c r="E22" s="33">
        <v>1200</v>
      </c>
      <c r="F22" s="33">
        <v>0.88</v>
      </c>
      <c r="G22" s="33">
        <v>49</v>
      </c>
      <c r="H22" s="33">
        <v>0.68100000000000005</v>
      </c>
      <c r="I22" s="32"/>
      <c r="J22" s="33">
        <v>21</v>
      </c>
      <c r="K22" s="12">
        <f t="shared" si="0"/>
        <v>-0.41931393468876732</v>
      </c>
      <c r="L22" s="12">
        <f t="shared" si="1"/>
        <v>-0.74438736831877894</v>
      </c>
      <c r="M22" s="12">
        <f t="shared" si="2"/>
        <v>0.1846172752780724</v>
      </c>
      <c r="N22" s="12">
        <f t="shared" si="3"/>
        <v>-0.56157644441095278</v>
      </c>
      <c r="O22" s="12">
        <f t="shared" si="4"/>
        <v>-0.28762721953809683</v>
      </c>
      <c r="P22" s="12">
        <f t="shared" si="5"/>
        <v>0.10155316458290806</v>
      </c>
      <c r="Q22" s="12">
        <f t="shared" si="6"/>
        <v>-0.55007540314131476</v>
      </c>
      <c r="S22" s="12">
        <f t="shared" si="7"/>
        <v>-1.1150838525058935</v>
      </c>
    </row>
    <row r="23" spans="1:19" x14ac:dyDescent="0.45">
      <c r="A23" s="33">
        <v>22</v>
      </c>
      <c r="B23" s="33">
        <v>2.5</v>
      </c>
      <c r="C23" s="33">
        <v>0.4</v>
      </c>
      <c r="D23" s="33">
        <v>7.8</v>
      </c>
      <c r="E23" s="33">
        <v>1395</v>
      </c>
      <c r="F23" s="33">
        <v>1.41</v>
      </c>
      <c r="G23" s="33">
        <v>24</v>
      </c>
      <c r="H23" s="33">
        <v>2</v>
      </c>
      <c r="I23" s="32"/>
      <c r="J23" s="33">
        <v>22</v>
      </c>
      <c r="K23" s="12">
        <f t="shared" si="0"/>
        <v>0</v>
      </c>
      <c r="L23" s="12">
        <f t="shared" si="1"/>
        <v>1.3026778945578601</v>
      </c>
      <c r="M23" s="12">
        <f t="shared" si="2"/>
        <v>-0.78084027904496156</v>
      </c>
      <c r="N23" s="12">
        <f t="shared" si="3"/>
        <v>0.53682611479405606</v>
      </c>
      <c r="O23" s="12">
        <f t="shared" si="4"/>
        <v>0.19842109637700625</v>
      </c>
      <c r="P23" s="12">
        <f t="shared" si="5"/>
        <v>-0.59662484192458543</v>
      </c>
      <c r="Q23" s="12">
        <f t="shared" si="6"/>
        <v>1.5393854636474087</v>
      </c>
      <c r="S23" s="12">
        <f t="shared" si="7"/>
        <v>2.1184095968544092</v>
      </c>
    </row>
    <row r="24" spans="1:19" x14ac:dyDescent="0.45">
      <c r="A24" s="33">
        <v>23</v>
      </c>
      <c r="B24" s="33">
        <v>3</v>
      </c>
      <c r="C24" s="33">
        <v>0.3</v>
      </c>
      <c r="D24" s="33">
        <v>17.2</v>
      </c>
      <c r="E24" s="33">
        <v>1395</v>
      </c>
      <c r="F24" s="33">
        <v>0.38</v>
      </c>
      <c r="G24" s="33">
        <v>11</v>
      </c>
      <c r="H24" s="33">
        <v>0.45800000000000002</v>
      </c>
      <c r="I24" s="32"/>
      <c r="J24" s="33">
        <v>23</v>
      </c>
      <c r="K24" s="12">
        <f t="shared" si="0"/>
        <v>0.41931393468876732</v>
      </c>
      <c r="L24" s="12">
        <f t="shared" si="1"/>
        <v>-0.74438736831877894</v>
      </c>
      <c r="M24" s="12">
        <f t="shared" si="2"/>
        <v>2.3485738625538386</v>
      </c>
      <c r="N24" s="12">
        <f t="shared" si="3"/>
        <v>0.53682611479405606</v>
      </c>
      <c r="O24" s="12">
        <f t="shared" si="4"/>
        <v>-0.74616336662781679</v>
      </c>
      <c r="P24" s="12">
        <f t="shared" si="5"/>
        <v>-0.959677405308482</v>
      </c>
      <c r="Q24" s="12">
        <f t="shared" si="6"/>
        <v>-0.90333527675305514</v>
      </c>
      <c r="S24" s="12">
        <f t="shared" si="7"/>
        <v>-1.152866383541465</v>
      </c>
    </row>
    <row r="25" spans="1:19" x14ac:dyDescent="0.45">
      <c r="A25" s="33">
        <v>24</v>
      </c>
      <c r="B25" s="33">
        <v>3</v>
      </c>
      <c r="C25" s="33">
        <v>0.4</v>
      </c>
      <c r="D25" s="33">
        <v>9.1</v>
      </c>
      <c r="E25" s="33">
        <v>1395</v>
      </c>
      <c r="F25" s="33">
        <v>0.98</v>
      </c>
      <c r="G25" s="33">
        <v>27</v>
      </c>
      <c r="H25" s="33">
        <v>1.1200000000000001</v>
      </c>
      <c r="I25" s="32"/>
      <c r="J25" s="33">
        <v>24</v>
      </c>
      <c r="K25" s="12">
        <f t="shared" si="0"/>
        <v>0.41931393468876732</v>
      </c>
      <c r="L25" s="12">
        <f t="shared" si="1"/>
        <v>1.3026778945578601</v>
      </c>
      <c r="M25" s="12">
        <f t="shared" si="2"/>
        <v>-0.34804896158980841</v>
      </c>
      <c r="N25" s="12">
        <f t="shared" si="3"/>
        <v>0.53682611479405606</v>
      </c>
      <c r="O25" s="12">
        <f t="shared" si="4"/>
        <v>-0.19591999012015285</v>
      </c>
      <c r="P25" s="12">
        <f t="shared" si="5"/>
        <v>-0.51284348114368616</v>
      </c>
      <c r="Q25" s="12">
        <f t="shared" si="6"/>
        <v>0.14535546912574346</v>
      </c>
      <c r="S25" s="12">
        <f t="shared" si="7"/>
        <v>1.4068513586550322</v>
      </c>
    </row>
    <row r="26" spans="1:19" x14ac:dyDescent="0.45">
      <c r="A26" s="33">
        <v>25</v>
      </c>
      <c r="B26" s="33">
        <v>3</v>
      </c>
      <c r="C26" s="33">
        <v>0.35</v>
      </c>
      <c r="D26" s="33">
        <v>12.9</v>
      </c>
      <c r="E26" s="33">
        <v>1395</v>
      </c>
      <c r="F26" s="33">
        <v>0.72</v>
      </c>
      <c r="G26" s="33">
        <v>40</v>
      </c>
      <c r="H26" s="33">
        <v>0.83299999999999996</v>
      </c>
      <c r="I26" s="32"/>
      <c r="J26" s="33">
        <v>25</v>
      </c>
      <c r="K26" s="12">
        <f t="shared" si="0"/>
        <v>0.41931393468876732</v>
      </c>
      <c r="L26" s="12">
        <f t="shared" si="1"/>
        <v>0.27914526311953997</v>
      </c>
      <c r="M26" s="12">
        <f t="shared" si="2"/>
        <v>0.91703335097140903</v>
      </c>
      <c r="N26" s="12">
        <f t="shared" si="3"/>
        <v>0.53682611479405606</v>
      </c>
      <c r="O26" s="12">
        <f t="shared" si="4"/>
        <v>-0.43435878660680721</v>
      </c>
      <c r="P26" s="12">
        <f t="shared" si="5"/>
        <v>-0.14979091775978959</v>
      </c>
      <c r="Q26" s="12">
        <f t="shared" si="6"/>
        <v>-0.30928840408757263</v>
      </c>
      <c r="S26" s="12">
        <f t="shared" si="7"/>
        <v>7.1716983555255437E-2</v>
      </c>
    </row>
    <row r="27" spans="1:19" x14ac:dyDescent="0.45">
      <c r="A27" s="33">
        <v>26</v>
      </c>
      <c r="B27" s="33">
        <v>3</v>
      </c>
      <c r="C27" s="33">
        <v>0.3</v>
      </c>
      <c r="D27" s="33">
        <v>16.3</v>
      </c>
      <c r="E27" s="33">
        <v>1200</v>
      </c>
      <c r="F27" s="33">
        <v>0.26</v>
      </c>
      <c r="G27" s="33">
        <v>14</v>
      </c>
      <c r="H27" s="33">
        <v>0.29199999999999998</v>
      </c>
      <c r="I27" s="32"/>
      <c r="J27" s="33">
        <v>26</v>
      </c>
      <c r="K27" s="12">
        <f t="shared" si="0"/>
        <v>0.41931393468876732</v>
      </c>
      <c r="L27" s="12">
        <f t="shared" si="1"/>
        <v>-0.74438736831877894</v>
      </c>
      <c r="M27" s="12">
        <f t="shared" si="2"/>
        <v>2.048949104315656</v>
      </c>
      <c r="N27" s="12">
        <f t="shared" si="3"/>
        <v>-0.56157644441095278</v>
      </c>
      <c r="O27" s="12">
        <f t="shared" si="4"/>
        <v>-0.85621204192934952</v>
      </c>
      <c r="P27" s="12">
        <f t="shared" si="5"/>
        <v>-0.87589604452758285</v>
      </c>
      <c r="Q27" s="12">
        <f t="shared" si="6"/>
        <v>-1.1663000257196419</v>
      </c>
      <c r="S27" s="12">
        <f t="shared" si="7"/>
        <v>-1.7577632634529936</v>
      </c>
    </row>
    <row r="28" spans="1:19" x14ac:dyDescent="0.45">
      <c r="A28" s="33">
        <v>27</v>
      </c>
      <c r="B28" s="33">
        <v>3</v>
      </c>
      <c r="C28" s="33">
        <v>0.35</v>
      </c>
      <c r="D28" s="33">
        <v>11.9</v>
      </c>
      <c r="E28" s="33">
        <v>1200</v>
      </c>
      <c r="F28" s="33">
        <v>0.33</v>
      </c>
      <c r="G28" s="33">
        <v>18</v>
      </c>
      <c r="H28" s="33">
        <v>0.375</v>
      </c>
      <c r="I28" s="32"/>
      <c r="J28" s="33">
        <v>27</v>
      </c>
      <c r="K28" s="12">
        <f t="shared" si="0"/>
        <v>0.41931393468876732</v>
      </c>
      <c r="L28" s="12">
        <f t="shared" si="1"/>
        <v>0.27914526311953997</v>
      </c>
      <c r="M28" s="12">
        <f t="shared" si="2"/>
        <v>0.58411695292898347</v>
      </c>
      <c r="N28" s="12">
        <f t="shared" si="3"/>
        <v>-0.56157644441095278</v>
      </c>
      <c r="O28" s="12">
        <f t="shared" si="4"/>
        <v>-0.79201698133678866</v>
      </c>
      <c r="P28" s="12">
        <f t="shared" si="5"/>
        <v>-0.76418756348638384</v>
      </c>
      <c r="Q28" s="12">
        <f t="shared" si="6"/>
        <v>-1.0348176512363485</v>
      </c>
      <c r="S28" s="12">
        <f t="shared" si="7"/>
        <v>-0.58614956954289166</v>
      </c>
    </row>
    <row r="29" spans="1:19" x14ac:dyDescent="0.45">
      <c r="A29" s="33">
        <v>28</v>
      </c>
      <c r="B29" s="33">
        <v>4</v>
      </c>
      <c r="C29" s="33">
        <v>0.4</v>
      </c>
      <c r="D29" s="33">
        <v>13.3</v>
      </c>
      <c r="E29" s="33">
        <v>1395</v>
      </c>
      <c r="F29" s="33">
        <v>1.1100000000000001</v>
      </c>
      <c r="G29" s="33">
        <v>41</v>
      </c>
      <c r="H29" s="33">
        <v>1.71</v>
      </c>
      <c r="I29" s="32"/>
      <c r="J29" s="33">
        <v>28</v>
      </c>
      <c r="K29" s="12">
        <f t="shared" si="0"/>
        <v>1.257941804066302</v>
      </c>
      <c r="L29" s="12">
        <f t="shared" si="1"/>
        <v>1.3026778945578601</v>
      </c>
      <c r="M29" s="12">
        <f t="shared" si="2"/>
        <v>1.0501999101883794</v>
      </c>
      <c r="N29" s="12">
        <f t="shared" si="3"/>
        <v>0.53682611479405606</v>
      </c>
      <c r="O29" s="12">
        <f t="shared" si="4"/>
        <v>-7.6700591876825555E-2</v>
      </c>
      <c r="P29" s="12">
        <f t="shared" si="5"/>
        <v>-0.12186379749948986</v>
      </c>
      <c r="Q29" s="12">
        <f t="shared" si="6"/>
        <v>1.079989215452769</v>
      </c>
      <c r="S29" s="12">
        <f t="shared" si="7"/>
        <v>1.3135360705436905</v>
      </c>
    </row>
    <row r="30" spans="1:19" x14ac:dyDescent="0.45">
      <c r="A30" s="33">
        <v>29</v>
      </c>
      <c r="B30" s="33">
        <v>4</v>
      </c>
      <c r="C30" s="33">
        <v>0.4</v>
      </c>
      <c r="D30" s="33">
        <v>12.5</v>
      </c>
      <c r="E30" s="33">
        <v>1200</v>
      </c>
      <c r="F30" s="33">
        <v>0.36</v>
      </c>
      <c r="G30" s="33">
        <v>27</v>
      </c>
      <c r="H30" s="33">
        <v>0.56299999999999994</v>
      </c>
      <c r="I30" s="32"/>
      <c r="J30" s="33">
        <v>29</v>
      </c>
      <c r="K30" s="12">
        <f t="shared" si="0"/>
        <v>1.257941804066302</v>
      </c>
      <c r="L30" s="12">
        <f t="shared" si="1"/>
        <v>1.3026778945578601</v>
      </c>
      <c r="M30" s="12">
        <f t="shared" si="2"/>
        <v>0.78386679175443863</v>
      </c>
      <c r="N30" s="12">
        <f t="shared" si="3"/>
        <v>-0.56157644441095278</v>
      </c>
      <c r="O30" s="12">
        <f t="shared" si="4"/>
        <v>-0.76450481251140556</v>
      </c>
      <c r="P30" s="12">
        <f t="shared" si="5"/>
        <v>-0.51284348114368616</v>
      </c>
      <c r="Q30" s="12">
        <f t="shared" si="6"/>
        <v>-0.73700215240672007</v>
      </c>
      <c r="S30" s="12">
        <f t="shared" si="7"/>
        <v>0.13402740862890616</v>
      </c>
    </row>
    <row r="31" spans="1:19" x14ac:dyDescent="0.45">
      <c r="A31" s="33">
        <v>30</v>
      </c>
      <c r="B31" s="33">
        <v>5</v>
      </c>
      <c r="C31" s="33">
        <v>0.4</v>
      </c>
      <c r="D31" s="33">
        <v>15.9</v>
      </c>
      <c r="E31" s="33">
        <v>1395</v>
      </c>
      <c r="F31" s="33">
        <v>0.66</v>
      </c>
      <c r="G31" s="33">
        <v>37</v>
      </c>
      <c r="H31" s="33">
        <v>1.23</v>
      </c>
      <c r="I31" s="32"/>
      <c r="J31" s="33">
        <v>30</v>
      </c>
      <c r="K31" s="12">
        <f t="shared" si="0"/>
        <v>2.0965696734438368</v>
      </c>
      <c r="L31" s="12">
        <f t="shared" si="1"/>
        <v>1.3026778945578601</v>
      </c>
      <c r="M31" s="12">
        <f t="shared" si="2"/>
        <v>1.9157825450986856</v>
      </c>
      <c r="N31" s="12">
        <f t="shared" si="3"/>
        <v>0.53682611479405606</v>
      </c>
      <c r="O31" s="12">
        <f t="shared" si="4"/>
        <v>-0.48938312425757358</v>
      </c>
      <c r="P31" s="12">
        <f t="shared" si="5"/>
        <v>-0.23357227854068882</v>
      </c>
      <c r="Q31" s="12">
        <f t="shared" si="6"/>
        <v>0.31960921844095147</v>
      </c>
      <c r="S31" s="12">
        <f t="shared" si="7"/>
        <v>0.78272296873828506</v>
      </c>
    </row>
    <row r="32" spans="1:19" x14ac:dyDescent="0.45">
      <c r="A32" s="33">
        <v>31</v>
      </c>
      <c r="B32" s="33">
        <v>5</v>
      </c>
      <c r="C32" s="33">
        <v>0.4</v>
      </c>
      <c r="D32" s="33">
        <v>14.7</v>
      </c>
      <c r="E32" s="33">
        <v>1200</v>
      </c>
      <c r="F32" s="33">
        <v>0.86</v>
      </c>
      <c r="G32" s="33">
        <v>48</v>
      </c>
      <c r="H32" s="33">
        <v>1.6</v>
      </c>
      <c r="I32" s="32"/>
      <c r="J32" s="33">
        <v>31</v>
      </c>
      <c r="K32" s="12">
        <f t="shared" si="0"/>
        <v>2.0965696734438368</v>
      </c>
      <c r="L32" s="12">
        <f t="shared" si="1"/>
        <v>1.3026778945578601</v>
      </c>
      <c r="M32" s="12">
        <f t="shared" si="2"/>
        <v>1.5162828674477746</v>
      </c>
      <c r="N32" s="12">
        <f t="shared" si="3"/>
        <v>-0.56157644441095278</v>
      </c>
      <c r="O32" s="12">
        <f t="shared" si="4"/>
        <v>-0.30596866542168566</v>
      </c>
      <c r="P32" s="12">
        <f t="shared" si="5"/>
        <v>7.3626044322608317E-2</v>
      </c>
      <c r="Q32" s="12">
        <f t="shared" si="6"/>
        <v>0.90573546613756095</v>
      </c>
      <c r="S32" s="12">
        <f t="shared" si="7"/>
        <v>0.52477476741238904</v>
      </c>
    </row>
    <row r="33" spans="1:19" x14ac:dyDescent="0.45">
      <c r="A33" s="33">
        <v>32</v>
      </c>
      <c r="B33" s="33">
        <v>5</v>
      </c>
      <c r="C33" s="33">
        <v>0.4</v>
      </c>
      <c r="D33" s="33">
        <v>11.5</v>
      </c>
      <c r="E33" s="33">
        <v>700</v>
      </c>
      <c r="F33" s="33">
        <v>0.52</v>
      </c>
      <c r="G33" s="33">
        <v>48</v>
      </c>
      <c r="H33" s="33">
        <v>1</v>
      </c>
      <c r="I33" s="32"/>
      <c r="J33" s="33">
        <v>32</v>
      </c>
      <c r="K33" s="12">
        <f t="shared" si="0"/>
        <v>2.0965696734438368</v>
      </c>
      <c r="L33" s="12">
        <f t="shared" si="1"/>
        <v>1.3026778945578601</v>
      </c>
      <c r="M33" s="12">
        <f t="shared" si="2"/>
        <v>0.45095039371201312</v>
      </c>
      <c r="N33" s="12">
        <f t="shared" si="3"/>
        <v>-3.3779932628853344</v>
      </c>
      <c r="O33" s="12">
        <f t="shared" si="4"/>
        <v>-0.61777324544269518</v>
      </c>
      <c r="P33" s="12">
        <f t="shared" si="5"/>
        <v>7.3626044322608317E-2</v>
      </c>
      <c r="Q33" s="12">
        <f t="shared" si="6"/>
        <v>-4.4739530127211082E-2</v>
      </c>
      <c r="S33" s="12">
        <f t="shared" si="7"/>
        <v>-1.0001478312845289</v>
      </c>
    </row>
    <row r="34" spans="1:19" s="18" customFormat="1" x14ac:dyDescent="0.45">
      <c r="A34" s="16">
        <v>33</v>
      </c>
      <c r="B34" s="16">
        <v>5</v>
      </c>
      <c r="C34" s="33">
        <v>0.4</v>
      </c>
      <c r="D34" s="16">
        <v>11.4</v>
      </c>
      <c r="E34" s="16">
        <v>700</v>
      </c>
      <c r="F34" s="16">
        <v>0.54</v>
      </c>
      <c r="G34" s="16">
        <v>50</v>
      </c>
      <c r="H34" s="16">
        <v>1.04</v>
      </c>
      <c r="I34" s="17"/>
      <c r="J34" s="16">
        <v>33</v>
      </c>
      <c r="K34" s="12">
        <f t="shared" si="0"/>
        <v>2.0965696734438368</v>
      </c>
      <c r="L34" s="12">
        <f t="shared" si="1"/>
        <v>1.3026778945578601</v>
      </c>
      <c r="M34" s="12">
        <f t="shared" si="2"/>
        <v>0.41765875390777063</v>
      </c>
      <c r="N34" s="12">
        <f t="shared" si="3"/>
        <v>-3.3779932628853344</v>
      </c>
      <c r="O34" s="12">
        <f t="shared" si="4"/>
        <v>-0.5994317995591063</v>
      </c>
      <c r="P34" s="12">
        <f t="shared" si="5"/>
        <v>0.12948028484320778</v>
      </c>
      <c r="Q34" s="12">
        <f t="shared" si="6"/>
        <v>1.8625469623773771E-2</v>
      </c>
      <c r="S34" s="12">
        <f t="shared" si="7"/>
        <v>-0.97338497534772739</v>
      </c>
    </row>
    <row r="35" spans="1:19" x14ac:dyDescent="0.45">
      <c r="A35" s="6" t="s">
        <v>12</v>
      </c>
      <c r="B35" s="6">
        <f>AVERAGE(B2:B34)</f>
        <v>2.5</v>
      </c>
      <c r="C35" s="23">
        <f t="shared" ref="C35:H35" si="9">AVERAGE(C2:C34)</f>
        <v>0.33636363636363642</v>
      </c>
      <c r="D35" s="23">
        <f t="shared" si="9"/>
        <v>10.145454545454545</v>
      </c>
      <c r="E35" s="23">
        <f t="shared" si="9"/>
        <v>1299.6969696969697</v>
      </c>
      <c r="F35" s="23">
        <f t="shared" si="9"/>
        <v>1.1936363636363634</v>
      </c>
      <c r="G35" s="23">
        <f t="shared" si="9"/>
        <v>45.363636363636367</v>
      </c>
      <c r="H35" s="23">
        <f t="shared" si="9"/>
        <v>1.0282424242424246</v>
      </c>
      <c r="I35" s="7"/>
      <c r="J35" s="6" t="s">
        <v>12</v>
      </c>
      <c r="K35" s="20">
        <f>IF(AVERAGE(K2:K34)&lt;0.000001,0,AVERAGE(K2:K34))</f>
        <v>0</v>
      </c>
      <c r="L35" s="20">
        <f t="shared" ref="L35:Q35" si="10">IF(AVERAGE(L2:L34)&lt;0.000001,0,AVERAGE(L2:L34))</f>
        <v>0</v>
      </c>
      <c r="M35" s="20">
        <f t="shared" si="10"/>
        <v>0</v>
      </c>
      <c r="N35" s="20">
        <f t="shared" si="10"/>
        <v>0</v>
      </c>
      <c r="O35" s="20">
        <f t="shared" si="10"/>
        <v>0</v>
      </c>
      <c r="P35" s="20">
        <f t="shared" si="10"/>
        <v>0</v>
      </c>
      <c r="Q35" s="20">
        <f t="shared" si="10"/>
        <v>0</v>
      </c>
      <c r="R35" s="8"/>
      <c r="S35" s="21">
        <f>STDEV(S2:S34)</f>
        <v>0.94830608921287429</v>
      </c>
    </row>
    <row r="36" spans="1:19" x14ac:dyDescent="0.45">
      <c r="A36" s="6" t="s">
        <v>13</v>
      </c>
      <c r="B36" s="21">
        <f>STDEV(B2:B34)</f>
        <v>1.192424001771182</v>
      </c>
      <c r="C36" s="21">
        <f t="shared" ref="C36:H36" si="11">STDEV(C2:C34)</f>
        <v>4.8850421045919662E-2</v>
      </c>
      <c r="D36" s="21">
        <f t="shared" si="11"/>
        <v>3.0037571170422308</v>
      </c>
      <c r="E36" s="21">
        <f t="shared" si="11"/>
        <v>177.5305404797447</v>
      </c>
      <c r="F36" s="21">
        <f t="shared" si="11"/>
        <v>1.0904265741609396</v>
      </c>
      <c r="G36" s="21">
        <f t="shared" si="11"/>
        <v>35.807487155113755</v>
      </c>
      <c r="H36" s="21">
        <f t="shared" si="11"/>
        <v>0.63126331819133852</v>
      </c>
      <c r="I36" s="22"/>
      <c r="J36" s="21" t="s">
        <v>13</v>
      </c>
      <c r="K36" s="21">
        <f t="shared" ref="K36:Q36" si="12">STDEV(K2:K34)</f>
        <v>1</v>
      </c>
      <c r="L36" s="21">
        <f t="shared" si="12"/>
        <v>1.0000000000000013</v>
      </c>
      <c r="M36" s="21">
        <f t="shared" si="12"/>
        <v>0.999999999999998</v>
      </c>
      <c r="N36" s="21">
        <f t="shared" si="12"/>
        <v>1.0000000000000004</v>
      </c>
      <c r="O36" s="21">
        <f t="shared" si="12"/>
        <v>1.0000000000000004</v>
      </c>
      <c r="P36" s="21">
        <f t="shared" si="12"/>
        <v>1</v>
      </c>
      <c r="Q36" s="21">
        <f t="shared" si="12"/>
        <v>1.0000000000000002</v>
      </c>
    </row>
    <row r="39" spans="1:19" x14ac:dyDescent="0.45">
      <c r="L39" t="s">
        <v>19</v>
      </c>
    </row>
  </sheetData>
  <mergeCells count="5">
    <mergeCell ref="U7:V7"/>
    <mergeCell ref="U12:V12"/>
    <mergeCell ref="U13:V13"/>
    <mergeCell ref="U14:V14"/>
    <mergeCell ref="Z5:Z6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データ</vt:lpstr>
      <vt:lpstr>相関係数</vt:lpstr>
      <vt:lpstr>Z1初期設定</vt:lpstr>
      <vt:lpstr>Z1</vt:lpstr>
      <vt:lpstr>Z2</vt:lpstr>
      <vt:lpstr>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2020-03-13T01:25:02Z</dcterms:created>
  <dcterms:modified xsi:type="dcterms:W3CDTF">2021-08-13T06:00:58Z</dcterms:modified>
</cp:coreProperties>
</file>