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015" windowHeight="7755" activeTab="4"/>
  </bookViews>
  <sheets>
    <sheet name="分析結果2 " sheetId="14" r:id="rId1"/>
    <sheet name="初期値2" sheetId="10" r:id="rId2"/>
    <sheet name="分析結果1" sheetId="13" r:id="rId3"/>
    <sheet name="初期値1" sheetId="12" r:id="rId4"/>
    <sheet name="データ" sheetId="4" r:id="rId5"/>
  </sheets>
  <definedNames>
    <definedName name="solver_adj" localSheetId="4" hidden="1">データ!#REF!</definedName>
    <definedName name="solver_adj" localSheetId="3" hidden="1">初期値1!$B$52:$E$52</definedName>
    <definedName name="solver_adj" localSheetId="1" hidden="1">初期値2!$B$52:$E$52</definedName>
    <definedName name="solver_adj" localSheetId="2" hidden="1">分析結果1!$B$52:$E$52</definedName>
    <definedName name="solver_adj" localSheetId="0" hidden="1">'分析結果2 '!$B$62:$E$62</definedName>
    <definedName name="solver_cvg" localSheetId="4" hidden="1">0.0001</definedName>
    <definedName name="solver_cvg" localSheetId="3" hidden="1">0.0001</definedName>
    <definedName name="solver_cvg" localSheetId="1" hidden="1">0.0001</definedName>
    <definedName name="solver_cvg" localSheetId="2" hidden="1">0.0001</definedName>
    <definedName name="solver_cvg" localSheetId="0" hidden="1">0.0001</definedName>
    <definedName name="solver_drv" localSheetId="4" hidden="1">1</definedName>
    <definedName name="solver_drv" localSheetId="3" hidden="1">1</definedName>
    <definedName name="solver_drv" localSheetId="1" hidden="1">1</definedName>
    <definedName name="solver_drv" localSheetId="2" hidden="1">1</definedName>
    <definedName name="solver_drv" localSheetId="0" hidden="1">1</definedName>
    <definedName name="solver_est" localSheetId="4" hidden="1">1</definedName>
    <definedName name="solver_est" localSheetId="3" hidden="1">1</definedName>
    <definedName name="solver_est" localSheetId="1" hidden="1">1</definedName>
    <definedName name="solver_est" localSheetId="2" hidden="1">1</definedName>
    <definedName name="solver_est" localSheetId="0" hidden="1">1</definedName>
    <definedName name="solver_itr" localSheetId="4" hidden="1">100</definedName>
    <definedName name="solver_itr" localSheetId="3" hidden="1">100</definedName>
    <definedName name="solver_itr" localSheetId="1" hidden="1">100</definedName>
    <definedName name="solver_itr" localSheetId="2" hidden="1">100</definedName>
    <definedName name="solver_itr" localSheetId="0" hidden="1">100</definedName>
    <definedName name="solver_lhs1" localSheetId="4" hidden="1">データ!#REF!</definedName>
    <definedName name="solver_lhs1" localSheetId="3" hidden="1">初期値1!$B$54:$B$55</definedName>
    <definedName name="solver_lhs1" localSheetId="1" hidden="1">初期値2!$B$54:$B$55</definedName>
    <definedName name="solver_lhs1" localSheetId="2" hidden="1">分析結果1!$B$54:$B$55</definedName>
    <definedName name="solver_lhs1" localSheetId="0" hidden="1">'分析結果2 '!$B$64:$B$65</definedName>
    <definedName name="solver_lhs2" localSheetId="4" hidden="1">データ!#REF!</definedName>
    <definedName name="solver_lhs2" localSheetId="3" hidden="1">初期値1!$B$55</definedName>
    <definedName name="solver_lhs2" localSheetId="1" hidden="1">初期値2!$B$55</definedName>
    <definedName name="solver_lhs2" localSheetId="2" hidden="1">分析結果1!$B$55</definedName>
    <definedName name="solver_lhs2" localSheetId="0" hidden="1">'分析結果2 '!$F$62</definedName>
    <definedName name="solver_lhs3" localSheetId="4" hidden="1">データ!#REF!</definedName>
    <definedName name="solver_lhs3" localSheetId="3" hidden="1">初期値1!#REF!</definedName>
    <definedName name="solver_lhs3" localSheetId="1" hidden="1">初期値2!$F$62</definedName>
    <definedName name="solver_lhs3" localSheetId="2" hidden="1">分析結果1!#REF!</definedName>
    <definedName name="solver_lhs3" localSheetId="0" hidden="1">'分析結果2 '!$F$62</definedName>
    <definedName name="solver_lhs4" localSheetId="4" hidden="1">データ!#REF!</definedName>
    <definedName name="solver_lhs4" localSheetId="3" hidden="1">初期値1!$G$23</definedName>
    <definedName name="solver_lhs4" localSheetId="1" hidden="1">初期値2!$G$23</definedName>
    <definedName name="solver_lhs4" localSheetId="2" hidden="1">分析結果1!$G$23</definedName>
    <definedName name="solver_lhs4" localSheetId="0" hidden="1">'分析結果2 '!$G$23</definedName>
    <definedName name="solver_lhs5" localSheetId="4" hidden="1">データ!#REF!</definedName>
    <definedName name="solver_lhs5" localSheetId="3" hidden="1">初期値1!$F$24</definedName>
    <definedName name="solver_lhs5" localSheetId="1" hidden="1">初期値2!$F$24</definedName>
    <definedName name="solver_lhs5" localSheetId="2" hidden="1">分析結果1!$F$24</definedName>
    <definedName name="solver_lhs5" localSheetId="0" hidden="1">'分析結果2 '!$F$24</definedName>
    <definedName name="solver_lhs6" localSheetId="4" hidden="1">データ!#REF!</definedName>
    <definedName name="solver_lhs6" localSheetId="3" hidden="1">初期値1!$G$24</definedName>
    <definedName name="solver_lhs6" localSheetId="1" hidden="1">初期値2!$G$24</definedName>
    <definedName name="solver_lhs6" localSheetId="2" hidden="1">分析結果1!$G$24</definedName>
    <definedName name="solver_lhs6" localSheetId="0" hidden="1">'分析結果2 '!$G$24</definedName>
    <definedName name="solver_lin" localSheetId="4" hidden="1">2</definedName>
    <definedName name="solver_lin" localSheetId="3" hidden="1">2</definedName>
    <definedName name="solver_lin" localSheetId="1" hidden="1">2</definedName>
    <definedName name="solver_lin" localSheetId="2" hidden="1">2</definedName>
    <definedName name="solver_lin" localSheetId="0" hidden="1">2</definedName>
    <definedName name="solver_neg" localSheetId="4" hidden="1">2</definedName>
    <definedName name="solver_neg" localSheetId="3" hidden="1">2</definedName>
    <definedName name="solver_neg" localSheetId="1" hidden="1">2</definedName>
    <definedName name="solver_neg" localSheetId="2" hidden="1">2</definedName>
    <definedName name="solver_neg" localSheetId="0" hidden="1">2</definedName>
    <definedName name="solver_num" localSheetId="4" hidden="1">3</definedName>
    <definedName name="solver_num" localSheetId="3" hidden="1">1</definedName>
    <definedName name="solver_num" localSheetId="1" hidden="1">1</definedName>
    <definedName name="solver_num" localSheetId="2" hidden="1">1</definedName>
    <definedName name="solver_num" localSheetId="0" hidden="1">2</definedName>
    <definedName name="solver_nwt" localSheetId="4" hidden="1">1</definedName>
    <definedName name="solver_nwt" localSheetId="3" hidden="1">1</definedName>
    <definedName name="solver_nwt" localSheetId="1" hidden="1">1</definedName>
    <definedName name="solver_nwt" localSheetId="2" hidden="1">1</definedName>
    <definedName name="solver_nwt" localSheetId="0" hidden="1">1</definedName>
    <definedName name="solver_opt" localSheetId="4" hidden="1">データ!#REF!</definedName>
    <definedName name="solver_opt" localSheetId="3" hidden="1">初期値1!$B$58</definedName>
    <definedName name="solver_opt" localSheetId="1" hidden="1">初期値2!$B$58</definedName>
    <definedName name="solver_opt" localSheetId="2" hidden="1">分析結果1!$B$58</definedName>
    <definedName name="solver_opt" localSheetId="0" hidden="1">'分析結果2 '!$B$68</definedName>
    <definedName name="solver_pre" localSheetId="4" hidden="1">0.000001</definedName>
    <definedName name="solver_pre" localSheetId="3" hidden="1">0.000001</definedName>
    <definedName name="solver_pre" localSheetId="1" hidden="1">0.000001</definedName>
    <definedName name="solver_pre" localSheetId="2" hidden="1">0.000001</definedName>
    <definedName name="solver_pre" localSheetId="0" hidden="1">0.000001</definedName>
    <definedName name="solver_rel1" localSheetId="4" hidden="1">2</definedName>
    <definedName name="solver_rel1" localSheetId="3" hidden="1">2</definedName>
    <definedName name="solver_rel1" localSheetId="1" hidden="1">2</definedName>
    <definedName name="solver_rel1" localSheetId="2" hidden="1">2</definedName>
    <definedName name="solver_rel1" localSheetId="0" hidden="1">2</definedName>
    <definedName name="solver_rel2" localSheetId="4" hidden="1">2</definedName>
    <definedName name="solver_rel2" localSheetId="3" hidden="1">2</definedName>
    <definedName name="solver_rel2" localSheetId="1" hidden="1">2</definedName>
    <definedName name="solver_rel2" localSheetId="2" hidden="1">2</definedName>
    <definedName name="solver_rel2" localSheetId="0" hidden="1">2</definedName>
    <definedName name="solver_rel3" localSheetId="4" hidden="1">2</definedName>
    <definedName name="solver_rel3" localSheetId="3" hidden="1">2</definedName>
    <definedName name="solver_rel3" localSheetId="1" hidden="1">2</definedName>
    <definedName name="solver_rel3" localSheetId="2" hidden="1">2</definedName>
    <definedName name="solver_rel3" localSheetId="0" hidden="1">2</definedName>
    <definedName name="solver_rel4" localSheetId="4" hidden="1">2</definedName>
    <definedName name="solver_rel4" localSheetId="3" hidden="1">2</definedName>
    <definedName name="solver_rel4" localSheetId="1" hidden="1">2</definedName>
    <definedName name="solver_rel4" localSheetId="2" hidden="1">2</definedName>
    <definedName name="solver_rel4" localSheetId="0" hidden="1">2</definedName>
    <definedName name="solver_rel5" localSheetId="4" hidden="1">2</definedName>
    <definedName name="solver_rel5" localSheetId="3" hidden="1">2</definedName>
    <definedName name="solver_rel5" localSheetId="1" hidden="1">2</definedName>
    <definedName name="solver_rel5" localSheetId="2" hidden="1">2</definedName>
    <definedName name="solver_rel5" localSheetId="0" hidden="1">2</definedName>
    <definedName name="solver_rel6" localSheetId="4" hidden="1">2</definedName>
    <definedName name="solver_rel6" localSheetId="3" hidden="1">2</definedName>
    <definedName name="solver_rel6" localSheetId="1" hidden="1">2</definedName>
    <definedName name="solver_rel6" localSheetId="2" hidden="1">2</definedName>
    <definedName name="solver_rel6" localSheetId="0" hidden="1">2</definedName>
    <definedName name="solver_rhs1" localSheetId="4" hidden="1">1</definedName>
    <definedName name="solver_rhs1" localSheetId="3" hidden="1">1</definedName>
    <definedName name="solver_rhs1" localSheetId="1" hidden="1">1</definedName>
    <definedName name="solver_rhs1" localSheetId="2" hidden="1">1</definedName>
    <definedName name="solver_rhs1" localSheetId="0" hidden="1">1</definedName>
    <definedName name="solver_rhs2" localSheetId="4" hidden="1">1</definedName>
    <definedName name="solver_rhs2" localSheetId="3" hidden="1">1</definedName>
    <definedName name="solver_rhs2" localSheetId="1" hidden="1">1</definedName>
    <definedName name="solver_rhs2" localSheetId="2" hidden="1">1</definedName>
    <definedName name="solver_rhs2" localSheetId="0" hidden="1">0</definedName>
    <definedName name="solver_rhs3" localSheetId="4" hidden="1">0</definedName>
    <definedName name="solver_rhs3" localSheetId="3" hidden="1">0</definedName>
    <definedName name="solver_rhs3" localSheetId="1" hidden="1">0</definedName>
    <definedName name="solver_rhs3" localSheetId="2" hidden="1">0</definedName>
    <definedName name="solver_rhs3" localSheetId="0" hidden="1">0</definedName>
    <definedName name="solver_rhs4" localSheetId="4" hidden="1">0</definedName>
    <definedName name="solver_rhs4" localSheetId="3" hidden="1">0</definedName>
    <definedName name="solver_rhs4" localSheetId="1" hidden="1">0</definedName>
    <definedName name="solver_rhs4" localSheetId="2" hidden="1">0</definedName>
    <definedName name="solver_rhs4" localSheetId="0" hidden="1">0</definedName>
    <definedName name="solver_rhs5" localSheetId="4" hidden="1">1</definedName>
    <definedName name="solver_rhs5" localSheetId="3" hidden="1">1</definedName>
    <definedName name="solver_rhs5" localSheetId="1" hidden="1">1</definedName>
    <definedName name="solver_rhs5" localSheetId="2" hidden="1">1</definedName>
    <definedName name="solver_rhs5" localSheetId="0" hidden="1">1</definedName>
    <definedName name="solver_rhs6" localSheetId="4" hidden="1">1</definedName>
    <definedName name="solver_rhs6" localSheetId="3" hidden="1">1</definedName>
    <definedName name="solver_rhs6" localSheetId="1" hidden="1">1</definedName>
    <definedName name="solver_rhs6" localSheetId="2" hidden="1">1</definedName>
    <definedName name="solver_rhs6" localSheetId="0" hidden="1">1</definedName>
    <definedName name="solver_scl" localSheetId="4" hidden="1">2</definedName>
    <definedName name="solver_scl" localSheetId="3" hidden="1">2</definedName>
    <definedName name="solver_scl" localSheetId="1" hidden="1">2</definedName>
    <definedName name="solver_scl" localSheetId="2" hidden="1">2</definedName>
    <definedName name="solver_scl" localSheetId="0" hidden="1">2</definedName>
    <definedName name="solver_sho" localSheetId="4" hidden="1">2</definedName>
    <definedName name="solver_sho" localSheetId="3" hidden="1">2</definedName>
    <definedName name="solver_sho" localSheetId="1" hidden="1">2</definedName>
    <definedName name="solver_sho" localSheetId="2" hidden="1">2</definedName>
    <definedName name="solver_sho" localSheetId="0" hidden="1">2</definedName>
    <definedName name="solver_tim" localSheetId="4" hidden="1">100</definedName>
    <definedName name="solver_tim" localSheetId="3" hidden="1">100</definedName>
    <definedName name="solver_tim" localSheetId="1" hidden="1">100</definedName>
    <definedName name="solver_tim" localSheetId="2" hidden="1">100</definedName>
    <definedName name="solver_tim" localSheetId="0" hidden="1">100</definedName>
    <definedName name="solver_tol" localSheetId="4" hidden="1">0.05</definedName>
    <definedName name="solver_tol" localSheetId="3" hidden="1">0.05</definedName>
    <definedName name="solver_tol" localSheetId="1" hidden="1">0.05</definedName>
    <definedName name="solver_tol" localSheetId="2" hidden="1">0.05</definedName>
    <definedName name="solver_tol" localSheetId="0" hidden="1">0.05</definedName>
    <definedName name="solver_typ" localSheetId="4" hidden="1">1</definedName>
    <definedName name="solver_typ" localSheetId="3" hidden="1">1</definedName>
    <definedName name="solver_typ" localSheetId="1" hidden="1">1</definedName>
    <definedName name="solver_typ" localSheetId="2" hidden="1">1</definedName>
    <definedName name="solver_typ" localSheetId="0" hidden="1">1</definedName>
    <definedName name="solver_val" localSheetId="4" hidden="1">0</definedName>
    <definedName name="solver_val" localSheetId="3" hidden="1">0</definedName>
    <definedName name="solver_val" localSheetId="1" hidden="1">0</definedName>
    <definedName name="solver_val" localSheetId="2" hidden="1">0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B74" i="14"/>
  <c r="B75"/>
  <c r="B72"/>
  <c r="B71"/>
  <c r="F62"/>
  <c r="E24"/>
  <c r="D24"/>
  <c r="C24"/>
  <c r="B24"/>
  <c r="E23"/>
  <c r="E48"/>
  <c r="D23"/>
  <c r="D48"/>
  <c r="C23"/>
  <c r="C48"/>
  <c r="B23"/>
  <c r="B48"/>
  <c r="B68" i="10"/>
  <c r="B58" i="13"/>
  <c r="B64" i="10"/>
  <c r="M49"/>
  <c r="K29"/>
  <c r="L29"/>
  <c r="F62"/>
  <c r="K48" i="14"/>
  <c r="F48"/>
  <c r="G48"/>
  <c r="I48"/>
  <c r="L48"/>
  <c r="N48"/>
  <c r="B29"/>
  <c r="D29"/>
  <c r="B30"/>
  <c r="D30"/>
  <c r="B31"/>
  <c r="D31"/>
  <c r="B32"/>
  <c r="D32"/>
  <c r="B33"/>
  <c r="D33"/>
  <c r="B34"/>
  <c r="D34"/>
  <c r="B35"/>
  <c r="D35"/>
  <c r="B36"/>
  <c r="D36"/>
  <c r="B37"/>
  <c r="D37"/>
  <c r="B38"/>
  <c r="D38"/>
  <c r="B39"/>
  <c r="D39"/>
  <c r="B40"/>
  <c r="D40"/>
  <c r="B41"/>
  <c r="D41"/>
  <c r="B42"/>
  <c r="D42"/>
  <c r="B43"/>
  <c r="D43"/>
  <c r="B44"/>
  <c r="D44"/>
  <c r="B45"/>
  <c r="D45"/>
  <c r="B46"/>
  <c r="D46"/>
  <c r="B47"/>
  <c r="D47"/>
  <c r="C29"/>
  <c r="E29"/>
  <c r="C30"/>
  <c r="E30"/>
  <c r="C31"/>
  <c r="E31"/>
  <c r="C32"/>
  <c r="E32"/>
  <c r="C33"/>
  <c r="E33"/>
  <c r="C34"/>
  <c r="E34"/>
  <c r="C35"/>
  <c r="E35"/>
  <c r="C36"/>
  <c r="E36"/>
  <c r="C37"/>
  <c r="E37"/>
  <c r="C38"/>
  <c r="E38"/>
  <c r="C39"/>
  <c r="E39"/>
  <c r="C40"/>
  <c r="E40"/>
  <c r="C41"/>
  <c r="E41"/>
  <c r="C42"/>
  <c r="E42"/>
  <c r="C43"/>
  <c r="E43"/>
  <c r="C44"/>
  <c r="E44"/>
  <c r="C45"/>
  <c r="E45"/>
  <c r="C46"/>
  <c r="E46"/>
  <c r="C47"/>
  <c r="E47"/>
  <c r="F29" i="12"/>
  <c r="G29"/>
  <c r="B29"/>
  <c r="B24"/>
  <c r="B23"/>
  <c r="K47" i="14"/>
  <c r="F47"/>
  <c r="K46"/>
  <c r="F46"/>
  <c r="K45"/>
  <c r="F45"/>
  <c r="K44"/>
  <c r="F44"/>
  <c r="K43"/>
  <c r="F43"/>
  <c r="K42"/>
  <c r="F42"/>
  <c r="K41"/>
  <c r="F41"/>
  <c r="K40"/>
  <c r="F40"/>
  <c r="K39"/>
  <c r="F39"/>
  <c r="K38"/>
  <c r="F38"/>
  <c r="K37"/>
  <c r="F37"/>
  <c r="K36"/>
  <c r="F36"/>
  <c r="K35"/>
  <c r="F35"/>
  <c r="K34"/>
  <c r="F34"/>
  <c r="K33"/>
  <c r="F33"/>
  <c r="K32"/>
  <c r="F32"/>
  <c r="K31"/>
  <c r="F31"/>
  <c r="K30"/>
  <c r="F30"/>
  <c r="K29"/>
  <c r="F29"/>
  <c r="O48"/>
  <c r="M48"/>
  <c r="G47"/>
  <c r="I47"/>
  <c r="L47"/>
  <c r="N47"/>
  <c r="G46"/>
  <c r="I46"/>
  <c r="L46"/>
  <c r="N46"/>
  <c r="G45"/>
  <c r="I45"/>
  <c r="L45"/>
  <c r="N45"/>
  <c r="G44"/>
  <c r="I44"/>
  <c r="L44"/>
  <c r="N44"/>
  <c r="G43"/>
  <c r="I43"/>
  <c r="L43"/>
  <c r="N43"/>
  <c r="G42"/>
  <c r="I42"/>
  <c r="L42"/>
  <c r="N42"/>
  <c r="G41"/>
  <c r="I41"/>
  <c r="L41"/>
  <c r="N41"/>
  <c r="G40"/>
  <c r="I40"/>
  <c r="L40"/>
  <c r="N40"/>
  <c r="G39"/>
  <c r="I39"/>
  <c r="L39"/>
  <c r="N39"/>
  <c r="G38"/>
  <c r="I38"/>
  <c r="L38"/>
  <c r="N38"/>
  <c r="G37"/>
  <c r="I37"/>
  <c r="L37"/>
  <c r="N37"/>
  <c r="G36"/>
  <c r="I36"/>
  <c r="L36"/>
  <c r="N36"/>
  <c r="G35"/>
  <c r="I35"/>
  <c r="L35"/>
  <c r="N35"/>
  <c r="G34"/>
  <c r="I34"/>
  <c r="L34"/>
  <c r="N34"/>
  <c r="G33"/>
  <c r="I33"/>
  <c r="L33"/>
  <c r="N33"/>
  <c r="G32"/>
  <c r="I32"/>
  <c r="L32"/>
  <c r="N32"/>
  <c r="G31"/>
  <c r="I31"/>
  <c r="L31"/>
  <c r="N31"/>
  <c r="G30"/>
  <c r="I30"/>
  <c r="L30"/>
  <c r="N30"/>
  <c r="G29"/>
  <c r="I29"/>
  <c r="I49"/>
  <c r="B55"/>
  <c r="L29"/>
  <c r="N29"/>
  <c r="J48"/>
  <c r="H48"/>
  <c r="J29" i="12"/>
  <c r="H29"/>
  <c r="E24" i="13"/>
  <c r="D24"/>
  <c r="C24"/>
  <c r="B24"/>
  <c r="E23"/>
  <c r="E48"/>
  <c r="D23"/>
  <c r="D48"/>
  <c r="C23"/>
  <c r="C48"/>
  <c r="B23"/>
  <c r="B48"/>
  <c r="E24" i="12"/>
  <c r="D24"/>
  <c r="C24"/>
  <c r="E23"/>
  <c r="E48"/>
  <c r="D23"/>
  <c r="D48"/>
  <c r="C23"/>
  <c r="C48"/>
  <c r="B48"/>
  <c r="E24" i="10"/>
  <c r="D24"/>
  <c r="C24"/>
  <c r="B24"/>
  <c r="E23"/>
  <c r="E48"/>
  <c r="D23"/>
  <c r="D48"/>
  <c r="C23"/>
  <c r="C48"/>
  <c r="B23"/>
  <c r="B31"/>
  <c r="N49" i="14"/>
  <c r="B65"/>
  <c r="O29"/>
  <c r="M29"/>
  <c r="O30"/>
  <c r="M30"/>
  <c r="O31"/>
  <c r="M31"/>
  <c r="O32"/>
  <c r="M32"/>
  <c r="O33"/>
  <c r="M33"/>
  <c r="O34"/>
  <c r="M34"/>
  <c r="O35"/>
  <c r="M35"/>
  <c r="O36"/>
  <c r="M36"/>
  <c r="O37"/>
  <c r="M37"/>
  <c r="O38"/>
  <c r="M38"/>
  <c r="O39"/>
  <c r="M39"/>
  <c r="O40"/>
  <c r="M40"/>
  <c r="O41"/>
  <c r="M41"/>
  <c r="O42"/>
  <c r="M42"/>
  <c r="O43"/>
  <c r="M43"/>
  <c r="O44"/>
  <c r="M44"/>
  <c r="O45"/>
  <c r="M45"/>
  <c r="O46"/>
  <c r="M46"/>
  <c r="O47"/>
  <c r="M47"/>
  <c r="J29"/>
  <c r="H29"/>
  <c r="J30"/>
  <c r="H30"/>
  <c r="J31"/>
  <c r="H31"/>
  <c r="J32"/>
  <c r="H32"/>
  <c r="J33"/>
  <c r="H33"/>
  <c r="J34"/>
  <c r="H34"/>
  <c r="J35"/>
  <c r="H35"/>
  <c r="J36"/>
  <c r="H36"/>
  <c r="J37"/>
  <c r="H37"/>
  <c r="J38"/>
  <c r="H38"/>
  <c r="J39"/>
  <c r="H39"/>
  <c r="J40"/>
  <c r="H40"/>
  <c r="J41"/>
  <c r="H41"/>
  <c r="J42"/>
  <c r="H42"/>
  <c r="J43"/>
  <c r="H43"/>
  <c r="J44"/>
  <c r="H44"/>
  <c r="J45"/>
  <c r="H45"/>
  <c r="J46"/>
  <c r="H46"/>
  <c r="J47"/>
  <c r="H47"/>
  <c r="F48" i="13"/>
  <c r="G48"/>
  <c r="I48"/>
  <c r="C29"/>
  <c r="E29"/>
  <c r="C30"/>
  <c r="E30"/>
  <c r="C31"/>
  <c r="E31"/>
  <c r="C32"/>
  <c r="E32"/>
  <c r="C33"/>
  <c r="E33"/>
  <c r="C34"/>
  <c r="E34"/>
  <c r="C35"/>
  <c r="E35"/>
  <c r="C36"/>
  <c r="E36"/>
  <c r="C37"/>
  <c r="E37"/>
  <c r="C38"/>
  <c r="E38"/>
  <c r="C39"/>
  <c r="E39"/>
  <c r="C40"/>
  <c r="E40"/>
  <c r="C41"/>
  <c r="E41"/>
  <c r="C42"/>
  <c r="E42"/>
  <c r="C43"/>
  <c r="E43"/>
  <c r="C44"/>
  <c r="E44"/>
  <c r="C45"/>
  <c r="E45"/>
  <c r="C46"/>
  <c r="E46"/>
  <c r="C47"/>
  <c r="E47"/>
  <c r="B29"/>
  <c r="D29"/>
  <c r="B30"/>
  <c r="D30"/>
  <c r="B31"/>
  <c r="D31"/>
  <c r="B32"/>
  <c r="D32"/>
  <c r="B33"/>
  <c r="D33"/>
  <c r="B34"/>
  <c r="D34"/>
  <c r="B35"/>
  <c r="D35"/>
  <c r="B36"/>
  <c r="D36"/>
  <c r="B37"/>
  <c r="D37"/>
  <c r="B38"/>
  <c r="D38"/>
  <c r="B39"/>
  <c r="D39"/>
  <c r="B40"/>
  <c r="D40"/>
  <c r="B41"/>
  <c r="D41"/>
  <c r="B42"/>
  <c r="D42"/>
  <c r="B43"/>
  <c r="D43"/>
  <c r="B44"/>
  <c r="D44"/>
  <c r="B45"/>
  <c r="D45"/>
  <c r="B46"/>
  <c r="D46"/>
  <c r="B47"/>
  <c r="D47"/>
  <c r="F48" i="12"/>
  <c r="G48"/>
  <c r="I48"/>
  <c r="C29"/>
  <c r="E29"/>
  <c r="C30"/>
  <c r="E30"/>
  <c r="C31"/>
  <c r="E31"/>
  <c r="C32"/>
  <c r="E32"/>
  <c r="C33"/>
  <c r="E33"/>
  <c r="C34"/>
  <c r="E34"/>
  <c r="C35"/>
  <c r="E35"/>
  <c r="C36"/>
  <c r="E36"/>
  <c r="C37"/>
  <c r="E37"/>
  <c r="C38"/>
  <c r="E38"/>
  <c r="C39"/>
  <c r="E39"/>
  <c r="C40"/>
  <c r="E40"/>
  <c r="C41"/>
  <c r="E41"/>
  <c r="C42"/>
  <c r="E42"/>
  <c r="C43"/>
  <c r="E43"/>
  <c r="C44"/>
  <c r="E44"/>
  <c r="C45"/>
  <c r="E45"/>
  <c r="C46"/>
  <c r="E46"/>
  <c r="C47"/>
  <c r="E47"/>
  <c r="D29"/>
  <c r="B30"/>
  <c r="D30"/>
  <c r="B31"/>
  <c r="D31"/>
  <c r="B32"/>
  <c r="D32"/>
  <c r="B33"/>
  <c r="D33"/>
  <c r="B34"/>
  <c r="D34"/>
  <c r="B35"/>
  <c r="D35"/>
  <c r="B36"/>
  <c r="D36"/>
  <c r="B37"/>
  <c r="D37"/>
  <c r="B38"/>
  <c r="D38"/>
  <c r="B39"/>
  <c r="D39"/>
  <c r="B40"/>
  <c r="D40"/>
  <c r="B41"/>
  <c r="D41"/>
  <c r="B42"/>
  <c r="D42"/>
  <c r="B43"/>
  <c r="D43"/>
  <c r="B44"/>
  <c r="D44"/>
  <c r="B45"/>
  <c r="D45"/>
  <c r="B46"/>
  <c r="D46"/>
  <c r="B47"/>
  <c r="D47"/>
  <c r="G48" i="10"/>
  <c r="I48"/>
  <c r="L48"/>
  <c r="N48"/>
  <c r="B29"/>
  <c r="D29"/>
  <c r="B30"/>
  <c r="D30"/>
  <c r="D31"/>
  <c r="B32"/>
  <c r="D32"/>
  <c r="B33"/>
  <c r="D33"/>
  <c r="B34"/>
  <c r="D34"/>
  <c r="B35"/>
  <c r="D35"/>
  <c r="B36"/>
  <c r="D36"/>
  <c r="B37"/>
  <c r="D37"/>
  <c r="B38"/>
  <c r="D38"/>
  <c r="B39"/>
  <c r="D39"/>
  <c r="B40"/>
  <c r="D40"/>
  <c r="B41"/>
  <c r="D41"/>
  <c r="B42"/>
  <c r="D42"/>
  <c r="B43"/>
  <c r="D43"/>
  <c r="B44"/>
  <c r="D44"/>
  <c r="B45"/>
  <c r="D45"/>
  <c r="B46"/>
  <c r="D46"/>
  <c r="B47"/>
  <c r="D47"/>
  <c r="B48"/>
  <c r="C29"/>
  <c r="E29"/>
  <c r="C30"/>
  <c r="E30"/>
  <c r="C31"/>
  <c r="F31"/>
  <c r="E31"/>
  <c r="C32"/>
  <c r="E32"/>
  <c r="C33"/>
  <c r="E33"/>
  <c r="C34"/>
  <c r="E34"/>
  <c r="C35"/>
  <c r="E35"/>
  <c r="C36"/>
  <c r="E36"/>
  <c r="C37"/>
  <c r="E37"/>
  <c r="C38"/>
  <c r="E38"/>
  <c r="C39"/>
  <c r="E39"/>
  <c r="C40"/>
  <c r="E40"/>
  <c r="C41"/>
  <c r="E41"/>
  <c r="C42"/>
  <c r="E42"/>
  <c r="C43"/>
  <c r="E43"/>
  <c r="C44"/>
  <c r="E44"/>
  <c r="C45"/>
  <c r="E45"/>
  <c r="C46"/>
  <c r="E46"/>
  <c r="C47"/>
  <c r="E47"/>
  <c r="J49" i="14"/>
  <c r="B56"/>
  <c r="B58"/>
  <c r="B59"/>
  <c r="O49"/>
  <c r="B66"/>
  <c r="H49"/>
  <c r="B54"/>
  <c r="M49"/>
  <c r="B64"/>
  <c r="F47" i="13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J48"/>
  <c r="H48"/>
  <c r="G47"/>
  <c r="I47"/>
  <c r="G46"/>
  <c r="I46"/>
  <c r="G45"/>
  <c r="I45"/>
  <c r="G44"/>
  <c r="I44"/>
  <c r="G43"/>
  <c r="I43"/>
  <c r="G42"/>
  <c r="I42"/>
  <c r="G41"/>
  <c r="I41"/>
  <c r="G40"/>
  <c r="I40"/>
  <c r="G39"/>
  <c r="I39"/>
  <c r="G38"/>
  <c r="I38"/>
  <c r="G37"/>
  <c r="I37"/>
  <c r="G36"/>
  <c r="I36"/>
  <c r="G35"/>
  <c r="I35"/>
  <c r="G34"/>
  <c r="I34"/>
  <c r="G33"/>
  <c r="I33"/>
  <c r="G32"/>
  <c r="I32"/>
  <c r="G31"/>
  <c r="I31"/>
  <c r="G30"/>
  <c r="I30"/>
  <c r="G29"/>
  <c r="I29"/>
  <c r="F47" i="12"/>
  <c r="F46"/>
  <c r="F45"/>
  <c r="F44"/>
  <c r="F43"/>
  <c r="F42"/>
  <c r="F41"/>
  <c r="F40"/>
  <c r="F39"/>
  <c r="F38"/>
  <c r="F37"/>
  <c r="F36"/>
  <c r="F35"/>
  <c r="F34"/>
  <c r="F33"/>
  <c r="F32"/>
  <c r="F31"/>
  <c r="F30"/>
  <c r="J48"/>
  <c r="H48"/>
  <c r="G47"/>
  <c r="I47"/>
  <c r="G46"/>
  <c r="I46"/>
  <c r="G45"/>
  <c r="I45"/>
  <c r="G44"/>
  <c r="I44"/>
  <c r="G43"/>
  <c r="I43"/>
  <c r="G42"/>
  <c r="I42"/>
  <c r="G41"/>
  <c r="I41"/>
  <c r="G40"/>
  <c r="I40"/>
  <c r="G39"/>
  <c r="I39"/>
  <c r="G38"/>
  <c r="I38"/>
  <c r="G37"/>
  <c r="I37"/>
  <c r="G36"/>
  <c r="I36"/>
  <c r="G35"/>
  <c r="I35"/>
  <c r="G34"/>
  <c r="I34"/>
  <c r="G33"/>
  <c r="I33"/>
  <c r="G32"/>
  <c r="I32"/>
  <c r="G31"/>
  <c r="I31"/>
  <c r="G30"/>
  <c r="I30"/>
  <c r="I29"/>
  <c r="H31" i="10"/>
  <c r="G47"/>
  <c r="I47"/>
  <c r="L47"/>
  <c r="N47"/>
  <c r="G46"/>
  <c r="I46"/>
  <c r="L46"/>
  <c r="N46"/>
  <c r="G45"/>
  <c r="I45"/>
  <c r="L45"/>
  <c r="N45"/>
  <c r="G44"/>
  <c r="I44"/>
  <c r="L44"/>
  <c r="N44"/>
  <c r="G43"/>
  <c r="I43"/>
  <c r="L43"/>
  <c r="N43"/>
  <c r="G42"/>
  <c r="I42"/>
  <c r="L42"/>
  <c r="N42"/>
  <c r="G41"/>
  <c r="I41"/>
  <c r="L41"/>
  <c r="N41"/>
  <c r="G40"/>
  <c r="I40"/>
  <c r="L40"/>
  <c r="N40"/>
  <c r="G39"/>
  <c r="I39"/>
  <c r="L39"/>
  <c r="N39"/>
  <c r="G38"/>
  <c r="I38"/>
  <c r="L38"/>
  <c r="N38"/>
  <c r="G37"/>
  <c r="I37"/>
  <c r="L37"/>
  <c r="N37"/>
  <c r="G36"/>
  <c r="I36"/>
  <c r="L36"/>
  <c r="N36"/>
  <c r="G35"/>
  <c r="I35"/>
  <c r="L35"/>
  <c r="N35"/>
  <c r="G34"/>
  <c r="I34"/>
  <c r="L34"/>
  <c r="N34"/>
  <c r="G33"/>
  <c r="I33"/>
  <c r="L33"/>
  <c r="N33"/>
  <c r="G32"/>
  <c r="I32"/>
  <c r="L32"/>
  <c r="N32"/>
  <c r="G31"/>
  <c r="I31"/>
  <c r="L31"/>
  <c r="N31"/>
  <c r="K30"/>
  <c r="F30"/>
  <c r="F29"/>
  <c r="K31"/>
  <c r="K48"/>
  <c r="F48"/>
  <c r="K47"/>
  <c r="F47"/>
  <c r="K46"/>
  <c r="F46"/>
  <c r="K45"/>
  <c r="F45"/>
  <c r="K44"/>
  <c r="F44"/>
  <c r="K43"/>
  <c r="F43"/>
  <c r="K42"/>
  <c r="F42"/>
  <c r="K41"/>
  <c r="F41"/>
  <c r="K40"/>
  <c r="F40"/>
  <c r="K39"/>
  <c r="F39"/>
  <c r="K38"/>
  <c r="F38"/>
  <c r="K37"/>
  <c r="F37"/>
  <c r="K36"/>
  <c r="F36"/>
  <c r="K35"/>
  <c r="F35"/>
  <c r="K34"/>
  <c r="F34"/>
  <c r="K33"/>
  <c r="F33"/>
  <c r="K32"/>
  <c r="F32"/>
  <c r="G30"/>
  <c r="I30"/>
  <c r="L30"/>
  <c r="N30"/>
  <c r="G29"/>
  <c r="I29"/>
  <c r="N29"/>
  <c r="B68" i="14"/>
  <c r="B69"/>
  <c r="I49" i="13"/>
  <c r="B55"/>
  <c r="I49" i="12"/>
  <c r="B55"/>
  <c r="J29" i="13"/>
  <c r="H29"/>
  <c r="J30"/>
  <c r="H30"/>
  <c r="J31"/>
  <c r="H31"/>
  <c r="J32"/>
  <c r="H32"/>
  <c r="J33"/>
  <c r="H33"/>
  <c r="J34"/>
  <c r="H34"/>
  <c r="J35"/>
  <c r="H35"/>
  <c r="J36"/>
  <c r="H36"/>
  <c r="J37"/>
  <c r="H37"/>
  <c r="J38"/>
  <c r="H38"/>
  <c r="J39"/>
  <c r="H39"/>
  <c r="J40"/>
  <c r="H40"/>
  <c r="J41"/>
  <c r="H41"/>
  <c r="J42"/>
  <c r="H42"/>
  <c r="J43"/>
  <c r="H43"/>
  <c r="J44"/>
  <c r="H44"/>
  <c r="J45"/>
  <c r="H45"/>
  <c r="J46"/>
  <c r="H46"/>
  <c r="J47"/>
  <c r="H47"/>
  <c r="J30" i="12"/>
  <c r="H30"/>
  <c r="J31"/>
  <c r="H31"/>
  <c r="J32"/>
  <c r="H32"/>
  <c r="J33"/>
  <c r="H33"/>
  <c r="J34"/>
  <c r="H34"/>
  <c r="J35"/>
  <c r="H35"/>
  <c r="J36"/>
  <c r="H36"/>
  <c r="J37"/>
  <c r="H37"/>
  <c r="J38"/>
  <c r="H38"/>
  <c r="J39"/>
  <c r="H39"/>
  <c r="J40"/>
  <c r="H40"/>
  <c r="J41"/>
  <c r="H41"/>
  <c r="J42"/>
  <c r="H42"/>
  <c r="J43"/>
  <c r="H43"/>
  <c r="J44"/>
  <c r="H44"/>
  <c r="J45"/>
  <c r="H45"/>
  <c r="J46"/>
  <c r="H46"/>
  <c r="J47"/>
  <c r="H47"/>
  <c r="I49" i="10"/>
  <c r="B55"/>
  <c r="N49"/>
  <c r="B65"/>
  <c r="J32"/>
  <c r="H32"/>
  <c r="J33"/>
  <c r="H33"/>
  <c r="J34"/>
  <c r="H34"/>
  <c r="J35"/>
  <c r="H35"/>
  <c r="J36"/>
  <c r="H36"/>
  <c r="J37"/>
  <c r="H37"/>
  <c r="J38"/>
  <c r="H38"/>
  <c r="J39"/>
  <c r="H39"/>
  <c r="J40"/>
  <c r="H40"/>
  <c r="J41"/>
  <c r="H41"/>
  <c r="J42"/>
  <c r="H42"/>
  <c r="J43"/>
  <c r="H43"/>
  <c r="J44"/>
  <c r="H44"/>
  <c r="J45"/>
  <c r="H45"/>
  <c r="J46"/>
  <c r="H46"/>
  <c r="J47"/>
  <c r="H47"/>
  <c r="J48"/>
  <c r="H48"/>
  <c r="O31"/>
  <c r="M31"/>
  <c r="O29"/>
  <c r="M29"/>
  <c r="O30"/>
  <c r="M30"/>
  <c r="J31"/>
  <c r="O32"/>
  <c r="M32"/>
  <c r="O33"/>
  <c r="M33"/>
  <c r="O34"/>
  <c r="M34"/>
  <c r="O35"/>
  <c r="M35"/>
  <c r="O36"/>
  <c r="M36"/>
  <c r="O37"/>
  <c r="M37"/>
  <c r="O38"/>
  <c r="M38"/>
  <c r="O39"/>
  <c r="M39"/>
  <c r="O40"/>
  <c r="M40"/>
  <c r="O41"/>
  <c r="M41"/>
  <c r="O42"/>
  <c r="M42"/>
  <c r="O43"/>
  <c r="M43"/>
  <c r="O44"/>
  <c r="M44"/>
  <c r="O45"/>
  <c r="M45"/>
  <c r="O46"/>
  <c r="M46"/>
  <c r="O47"/>
  <c r="M47"/>
  <c r="O48"/>
  <c r="M48"/>
  <c r="J29"/>
  <c r="H29"/>
  <c r="J30"/>
  <c r="H30"/>
  <c r="H49" i="12"/>
  <c r="B54"/>
  <c r="J49" i="13"/>
  <c r="B56"/>
  <c r="H49"/>
  <c r="B54"/>
  <c r="J49" i="12"/>
  <c r="B56"/>
  <c r="H49" i="10"/>
  <c r="B54"/>
  <c r="O49"/>
  <c r="B66"/>
  <c r="B69"/>
  <c r="J49"/>
  <c r="B59" i="13"/>
  <c r="B58" i="12"/>
  <c r="B59"/>
  <c r="B56" i="10"/>
  <c r="B58"/>
  <c r="B59"/>
</calcChain>
</file>

<file path=xl/sharedStrings.xml><?xml version="1.0" encoding="utf-8"?>
<sst xmlns="http://schemas.openxmlformats.org/spreadsheetml/2006/main" count="177" uniqueCount="39">
  <si>
    <t>イメージ</t>
    <phoneticPr fontId="1"/>
  </si>
  <si>
    <t>態度</t>
    <rPh sb="0" eb="2">
      <t>タイド</t>
    </rPh>
    <phoneticPr fontId="1"/>
  </si>
  <si>
    <t>液晶TVの機種</t>
    <rPh sb="0" eb="2">
      <t>エキショウ</t>
    </rPh>
    <rPh sb="5" eb="7">
      <t>キシュ</t>
    </rPh>
    <phoneticPr fontId="1"/>
  </si>
  <si>
    <t>イメージ群の分散</t>
    <rPh sb="4" eb="5">
      <t>グン</t>
    </rPh>
    <rPh sb="6" eb="8">
      <t>ブンサン</t>
    </rPh>
    <phoneticPr fontId="1"/>
  </si>
  <si>
    <t>態度群の分散</t>
    <rPh sb="0" eb="2">
      <t>タイド</t>
    </rPh>
    <rPh sb="2" eb="3">
      <t>グン</t>
    </rPh>
    <rPh sb="4" eb="6">
      <t>ブンサン</t>
    </rPh>
    <phoneticPr fontId="1"/>
  </si>
  <si>
    <t>イメージ群と態度群の共分散</t>
    <rPh sb="6" eb="8">
      <t>タイド</t>
    </rPh>
    <rPh sb="8" eb="9">
      <t>グン</t>
    </rPh>
    <rPh sb="10" eb="11">
      <t>キョウ</t>
    </rPh>
    <phoneticPr fontId="1"/>
  </si>
  <si>
    <t>平均</t>
    <rPh sb="0" eb="2">
      <t>ヘイキン</t>
    </rPh>
    <phoneticPr fontId="1"/>
  </si>
  <si>
    <t>標準偏差</t>
    <rPh sb="0" eb="2">
      <t>ヒョウジュン</t>
    </rPh>
    <rPh sb="2" eb="4">
      <t>ヘンサ</t>
    </rPh>
    <phoneticPr fontId="1"/>
  </si>
  <si>
    <t>合計2</t>
    <rPh sb="0" eb="2">
      <t>ゴウケイ</t>
    </rPh>
    <phoneticPr fontId="1"/>
  </si>
  <si>
    <t>係数1</t>
    <rPh sb="0" eb="2">
      <t>ケイスウ</t>
    </rPh>
    <phoneticPr fontId="1"/>
  </si>
  <si>
    <t>係数2</t>
    <rPh sb="0" eb="2">
      <t>ケイスウ</t>
    </rPh>
    <phoneticPr fontId="1"/>
  </si>
  <si>
    <r>
      <t>デザイン</t>
    </r>
    <r>
      <rPr>
        <i/>
        <sz val="11"/>
        <color indexed="8"/>
        <rFont val="ＭＳ Ｐゴシック"/>
        <family val="3"/>
        <charset val="128"/>
      </rPr>
      <t>x</t>
    </r>
    <r>
      <rPr>
        <vertAlign val="subscript"/>
        <sz val="11"/>
        <color indexed="8"/>
        <rFont val="ＭＳ Ｐゴシック"/>
        <family val="3"/>
        <charset val="128"/>
      </rPr>
      <t>1</t>
    </r>
    <phoneticPr fontId="1"/>
  </si>
  <si>
    <r>
      <t>機能性</t>
    </r>
    <r>
      <rPr>
        <i/>
        <sz val="11"/>
        <color indexed="8"/>
        <rFont val="ＭＳ Ｐゴシック"/>
        <family val="3"/>
        <charset val="128"/>
      </rPr>
      <t>x</t>
    </r>
    <r>
      <rPr>
        <vertAlign val="subscript"/>
        <sz val="11"/>
        <color indexed="8"/>
        <rFont val="ＭＳ Ｐゴシック"/>
        <family val="3"/>
        <charset val="128"/>
      </rPr>
      <t>2</t>
    </r>
    <rPh sb="0" eb="3">
      <t>キノウセイ</t>
    </rPh>
    <phoneticPr fontId="1"/>
  </si>
  <si>
    <r>
      <t>魅力度</t>
    </r>
    <r>
      <rPr>
        <i/>
        <sz val="11"/>
        <color indexed="8"/>
        <rFont val="ＭＳ Ｐゴシック"/>
        <family val="3"/>
        <charset val="128"/>
      </rPr>
      <t>y</t>
    </r>
    <r>
      <rPr>
        <vertAlign val="subscript"/>
        <sz val="11"/>
        <color indexed="8"/>
        <rFont val="ＭＳ Ｐゴシック"/>
        <family val="3"/>
        <charset val="128"/>
      </rPr>
      <t>1</t>
    </r>
    <rPh sb="0" eb="2">
      <t>ミリョク</t>
    </rPh>
    <rPh sb="2" eb="3">
      <t>ド</t>
    </rPh>
    <phoneticPr fontId="1"/>
  </si>
  <si>
    <r>
      <t>選好度</t>
    </r>
    <r>
      <rPr>
        <i/>
        <sz val="11"/>
        <color indexed="8"/>
        <rFont val="ＭＳ Ｐゴシック"/>
        <family val="3"/>
        <charset val="128"/>
      </rPr>
      <t>y</t>
    </r>
    <r>
      <rPr>
        <vertAlign val="subscript"/>
        <sz val="11"/>
        <color indexed="8"/>
        <rFont val="ＭＳ Ｐゴシック"/>
        <family val="3"/>
        <charset val="128"/>
      </rPr>
      <t>2</t>
    </r>
    <rPh sb="0" eb="3">
      <t>センコウド</t>
    </rPh>
    <phoneticPr fontId="1"/>
  </si>
  <si>
    <t>データの基準化</t>
    <rPh sb="4" eb="7">
      <t>キジュンカ</t>
    </rPh>
    <phoneticPr fontId="1"/>
  </si>
  <si>
    <r>
      <t>イメージ群</t>
    </r>
    <r>
      <rPr>
        <i/>
        <sz val="11"/>
        <color indexed="8"/>
        <rFont val="ＭＳ Ｐゴシック"/>
        <family val="3"/>
        <charset val="128"/>
      </rPr>
      <t>z</t>
    </r>
    <r>
      <rPr>
        <vertAlign val="subscript"/>
        <sz val="11"/>
        <color indexed="8"/>
        <rFont val="ＭＳ Ｐゴシック"/>
        <family val="3"/>
        <charset val="128"/>
      </rPr>
      <t>1</t>
    </r>
    <rPh sb="4" eb="5">
      <t>グン</t>
    </rPh>
    <phoneticPr fontId="1"/>
  </si>
  <si>
    <r>
      <t>イメージ群</t>
    </r>
    <r>
      <rPr>
        <i/>
        <sz val="11"/>
        <color indexed="8"/>
        <rFont val="ＭＳ Ｐゴシック"/>
        <family val="3"/>
        <charset val="128"/>
      </rPr>
      <t>z</t>
    </r>
    <r>
      <rPr>
        <vertAlign val="subscript"/>
        <sz val="11"/>
        <color indexed="8"/>
        <rFont val="ＭＳ Ｐゴシック"/>
        <family val="3"/>
        <charset val="128"/>
      </rPr>
      <t>1</t>
    </r>
    <r>
      <rPr>
        <vertAlign val="superscript"/>
        <sz val="11"/>
        <color indexed="8"/>
        <rFont val="ＭＳ Ｐゴシック"/>
        <family val="3"/>
        <charset val="128"/>
      </rPr>
      <t>2</t>
    </r>
    <rPh sb="4" eb="5">
      <t>グン</t>
    </rPh>
    <phoneticPr fontId="1"/>
  </si>
  <si>
    <r>
      <rPr>
        <i/>
        <sz val="11"/>
        <color indexed="8"/>
        <rFont val="ＭＳ Ｐゴシック"/>
        <family val="3"/>
        <charset val="128"/>
      </rPr>
      <t>z</t>
    </r>
    <r>
      <rPr>
        <vertAlign val="subscript"/>
        <sz val="11"/>
        <color indexed="8"/>
        <rFont val="ＭＳ Ｐゴシック"/>
        <family val="3"/>
        <charset val="128"/>
      </rPr>
      <t>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indexed="8"/>
        <rFont val="ＭＳ Ｐゴシック"/>
        <family val="3"/>
        <charset val="128"/>
      </rPr>
      <t>w</t>
    </r>
    <r>
      <rPr>
        <vertAlign val="subscript"/>
        <sz val="11"/>
        <color indexed="8"/>
        <rFont val="ＭＳ Ｐゴシック"/>
        <family val="3"/>
        <charset val="128"/>
      </rPr>
      <t>1</t>
    </r>
    <phoneticPr fontId="1"/>
  </si>
  <si>
    <r>
      <t>態度群</t>
    </r>
    <r>
      <rPr>
        <i/>
        <sz val="11"/>
        <color indexed="8"/>
        <rFont val="ＭＳ Ｐゴシック"/>
        <family val="3"/>
        <charset val="128"/>
      </rPr>
      <t>w</t>
    </r>
    <r>
      <rPr>
        <vertAlign val="subscript"/>
        <sz val="11"/>
        <color indexed="8"/>
        <rFont val="ＭＳ Ｐゴシック"/>
        <family val="3"/>
        <charset val="128"/>
      </rPr>
      <t>1</t>
    </r>
    <r>
      <rPr>
        <vertAlign val="superscript"/>
        <sz val="11"/>
        <color indexed="8"/>
        <rFont val="ＭＳ Ｐゴシック"/>
        <family val="3"/>
        <charset val="128"/>
      </rPr>
      <t>2</t>
    </r>
    <rPh sb="0" eb="2">
      <t>タイド</t>
    </rPh>
    <rPh sb="2" eb="3">
      <t>グン</t>
    </rPh>
    <phoneticPr fontId="1"/>
  </si>
  <si>
    <r>
      <t>イメージ群</t>
    </r>
    <r>
      <rPr>
        <i/>
        <sz val="11"/>
        <color indexed="8"/>
        <rFont val="ＭＳ Ｐゴシック"/>
        <family val="3"/>
        <charset val="128"/>
      </rPr>
      <t>z</t>
    </r>
    <r>
      <rPr>
        <vertAlign val="subscript"/>
        <sz val="11"/>
        <color indexed="8"/>
        <rFont val="ＭＳ Ｐゴシック"/>
        <family val="3"/>
        <charset val="128"/>
      </rPr>
      <t>2</t>
    </r>
    <rPh sb="4" eb="5">
      <t>グン</t>
    </rPh>
    <phoneticPr fontId="1"/>
  </si>
  <si>
    <r>
      <t>態度群</t>
    </r>
    <r>
      <rPr>
        <i/>
        <sz val="11"/>
        <color indexed="8"/>
        <rFont val="ＭＳ Ｐゴシック"/>
        <family val="3"/>
        <charset val="128"/>
      </rPr>
      <t>w</t>
    </r>
    <r>
      <rPr>
        <vertAlign val="subscript"/>
        <sz val="11"/>
        <color indexed="8"/>
        <rFont val="ＭＳ Ｐゴシック"/>
        <family val="3"/>
        <charset val="128"/>
      </rPr>
      <t>2</t>
    </r>
    <rPh sb="0" eb="2">
      <t>タイド</t>
    </rPh>
    <rPh sb="2" eb="3">
      <t>グン</t>
    </rPh>
    <phoneticPr fontId="1"/>
  </si>
  <si>
    <r>
      <t>態度群</t>
    </r>
    <r>
      <rPr>
        <i/>
        <sz val="11"/>
        <color indexed="8"/>
        <rFont val="ＭＳ Ｐゴシック"/>
        <family val="3"/>
        <charset val="128"/>
      </rPr>
      <t>w</t>
    </r>
    <r>
      <rPr>
        <vertAlign val="subscript"/>
        <sz val="11"/>
        <color indexed="8"/>
        <rFont val="ＭＳ Ｐゴシック"/>
        <family val="3"/>
        <charset val="128"/>
      </rPr>
      <t>1</t>
    </r>
    <rPh sb="0" eb="2">
      <t>タイド</t>
    </rPh>
    <rPh sb="2" eb="3">
      <t>グン</t>
    </rPh>
    <phoneticPr fontId="1"/>
  </si>
  <si>
    <r>
      <t>イメージ群</t>
    </r>
    <r>
      <rPr>
        <i/>
        <sz val="11"/>
        <color indexed="8"/>
        <rFont val="ＭＳ Ｐゴシック"/>
        <family val="3"/>
        <charset val="128"/>
      </rPr>
      <t>z</t>
    </r>
    <r>
      <rPr>
        <vertAlign val="subscript"/>
        <sz val="11"/>
        <color indexed="8"/>
        <rFont val="ＭＳ Ｐゴシック"/>
        <family val="3"/>
        <charset val="128"/>
      </rPr>
      <t>2</t>
    </r>
    <r>
      <rPr>
        <vertAlign val="superscript"/>
        <sz val="11"/>
        <color indexed="8"/>
        <rFont val="ＭＳ Ｐゴシック"/>
        <family val="3"/>
        <charset val="128"/>
      </rPr>
      <t>2</t>
    </r>
    <rPh sb="4" eb="5">
      <t>グン</t>
    </rPh>
    <phoneticPr fontId="1"/>
  </si>
  <si>
    <r>
      <t>態度群</t>
    </r>
    <r>
      <rPr>
        <i/>
        <sz val="11"/>
        <color indexed="8"/>
        <rFont val="ＭＳ Ｐゴシック"/>
        <family val="3"/>
        <charset val="128"/>
      </rPr>
      <t>w</t>
    </r>
    <r>
      <rPr>
        <vertAlign val="subscript"/>
        <sz val="11"/>
        <color indexed="8"/>
        <rFont val="ＭＳ Ｐゴシック"/>
        <family val="3"/>
        <charset val="128"/>
      </rPr>
      <t>2</t>
    </r>
    <r>
      <rPr>
        <vertAlign val="superscript"/>
        <sz val="11"/>
        <color indexed="8"/>
        <rFont val="ＭＳ Ｐゴシック"/>
        <family val="3"/>
        <charset val="128"/>
      </rPr>
      <t>2</t>
    </r>
    <rPh sb="0" eb="2">
      <t>タイド</t>
    </rPh>
    <rPh sb="2" eb="3">
      <t>グン</t>
    </rPh>
    <phoneticPr fontId="1"/>
  </si>
  <si>
    <r>
      <rPr>
        <i/>
        <sz val="11"/>
        <color indexed="8"/>
        <rFont val="ＭＳ Ｐゴシック"/>
        <family val="3"/>
        <charset val="128"/>
      </rPr>
      <t>z</t>
    </r>
    <r>
      <rPr>
        <vertAlign val="subscript"/>
        <sz val="11"/>
        <color indexed="8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indexed="8"/>
        <rFont val="ＭＳ Ｐゴシック"/>
        <family val="3"/>
        <charset val="128"/>
      </rPr>
      <t>w</t>
    </r>
    <r>
      <rPr>
        <vertAlign val="subscript"/>
        <sz val="11"/>
        <color indexed="8"/>
        <rFont val="ＭＳ Ｐゴシック"/>
        <family val="3"/>
        <charset val="128"/>
      </rPr>
      <t>2</t>
    </r>
    <phoneticPr fontId="1"/>
  </si>
  <si>
    <r>
      <rPr>
        <i/>
        <sz val="11"/>
        <color indexed="8"/>
        <rFont val="ＭＳ Ｐゴシック"/>
        <family val="3"/>
        <charset val="128"/>
      </rPr>
      <t>a</t>
    </r>
    <r>
      <rPr>
        <vertAlign val="subscript"/>
        <sz val="11"/>
        <color indexed="8"/>
        <rFont val="ＭＳ Ｐゴシック"/>
        <family val="3"/>
        <charset val="128"/>
      </rPr>
      <t>1</t>
    </r>
    <phoneticPr fontId="1"/>
  </si>
  <si>
    <r>
      <rPr>
        <i/>
        <sz val="11"/>
        <color indexed="8"/>
        <rFont val="ＭＳ Ｐゴシック"/>
        <family val="3"/>
        <charset val="128"/>
      </rPr>
      <t>a</t>
    </r>
    <r>
      <rPr>
        <vertAlign val="subscript"/>
        <sz val="11"/>
        <color indexed="8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  <scheme val="minor"/>
      </rPr>
      <t/>
    </r>
  </si>
  <si>
    <r>
      <rPr>
        <i/>
        <sz val="11"/>
        <color indexed="8"/>
        <rFont val="ＭＳ Ｐゴシック"/>
        <family val="3"/>
        <charset val="128"/>
      </rPr>
      <t>b</t>
    </r>
    <r>
      <rPr>
        <vertAlign val="subscript"/>
        <sz val="11"/>
        <color indexed="8"/>
        <rFont val="ＭＳ Ｐゴシック"/>
        <family val="3"/>
        <charset val="128"/>
      </rPr>
      <t>1</t>
    </r>
    <phoneticPr fontId="1"/>
  </si>
  <si>
    <r>
      <rPr>
        <i/>
        <sz val="11"/>
        <color indexed="8"/>
        <rFont val="ＭＳ Ｐゴシック"/>
        <family val="3"/>
        <charset val="128"/>
      </rPr>
      <t>b</t>
    </r>
    <r>
      <rPr>
        <vertAlign val="subscript"/>
        <sz val="11"/>
        <color indexed="8"/>
        <rFont val="ＭＳ Ｐゴシック"/>
        <family val="3"/>
        <charset val="128"/>
      </rPr>
      <t>2</t>
    </r>
    <r>
      <rPr>
        <sz val="11"/>
        <color theme="1"/>
        <rFont val="ＭＳ Ｐゴシック"/>
        <family val="3"/>
        <charset val="128"/>
        <scheme val="minor"/>
      </rPr>
      <t/>
    </r>
  </si>
  <si>
    <t>係数1と係数2の積和</t>
    <rPh sb="0" eb="2">
      <t>ケイスウ</t>
    </rPh>
    <rPh sb="4" eb="6">
      <t>ケイスウ</t>
    </rPh>
    <rPh sb="8" eb="10">
      <t>セキワ</t>
    </rPh>
    <phoneticPr fontId="1"/>
  </si>
  <si>
    <t>第1正準相関係数</t>
    <rPh sb="0" eb="1">
      <t>ダイ</t>
    </rPh>
    <rPh sb="2" eb="3">
      <t>セイ</t>
    </rPh>
    <rPh sb="3" eb="4">
      <t>ジュン</t>
    </rPh>
    <rPh sb="4" eb="6">
      <t>ソウカン</t>
    </rPh>
    <rPh sb="6" eb="8">
      <t>ケイスウ</t>
    </rPh>
    <phoneticPr fontId="1"/>
  </si>
  <si>
    <t>第1固有値</t>
    <rPh sb="0" eb="1">
      <t>ダイ</t>
    </rPh>
    <rPh sb="2" eb="4">
      <t>コユウ</t>
    </rPh>
    <rPh sb="4" eb="5">
      <t>チ</t>
    </rPh>
    <phoneticPr fontId="1"/>
  </si>
  <si>
    <t>第2固有値</t>
    <rPh sb="0" eb="1">
      <t>ダイ</t>
    </rPh>
    <rPh sb="2" eb="4">
      <t>コユウ</t>
    </rPh>
    <rPh sb="4" eb="5">
      <t>チ</t>
    </rPh>
    <phoneticPr fontId="1"/>
  </si>
  <si>
    <t>第2正準相関係数</t>
    <rPh sb="0" eb="1">
      <t>ダイ</t>
    </rPh>
    <rPh sb="2" eb="3">
      <t>セイ</t>
    </rPh>
    <rPh sb="3" eb="4">
      <t>ジュン</t>
    </rPh>
    <rPh sb="4" eb="6">
      <t>ソウカン</t>
    </rPh>
    <rPh sb="6" eb="8">
      <t>ケイスウ</t>
    </rPh>
    <phoneticPr fontId="1"/>
  </si>
  <si>
    <t>合計1</t>
    <rPh sb="0" eb="2">
      <t>ゴウケイ</t>
    </rPh>
    <phoneticPr fontId="1"/>
  </si>
  <si>
    <t>検定統計量1</t>
    <rPh sb="0" eb="2">
      <t>ケンテイ</t>
    </rPh>
    <rPh sb="2" eb="4">
      <t>トウケイ</t>
    </rPh>
    <rPh sb="4" eb="5">
      <t>リョウ</t>
    </rPh>
    <phoneticPr fontId="1"/>
  </si>
  <si>
    <t>検定統計量2</t>
    <rPh sb="0" eb="2">
      <t>ケンテイ</t>
    </rPh>
    <rPh sb="2" eb="4">
      <t>トウケイ</t>
    </rPh>
    <rPh sb="4" eb="5">
      <t>リョウ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</si>
  <si>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P</t>
    </r>
    <r>
      <rPr>
        <sz val="11"/>
        <color theme="1"/>
        <rFont val="ＭＳ Ｐゴシック"/>
        <family val="3"/>
        <charset val="128"/>
        <scheme val="minor"/>
      </rPr>
      <t>値</t>
    </r>
    <rPh sb="1" eb="2">
      <t>チ</t>
    </rPh>
    <phoneticPr fontId="1"/>
  </si>
</sst>
</file>

<file path=xl/styles.xml><?xml version="1.0" encoding="utf-8"?>
<styleSheet xmlns="http://schemas.openxmlformats.org/spreadsheetml/2006/main">
  <numFmts count="1">
    <numFmt numFmtId="176" formatCode="0.000_ "/>
  </numFmts>
  <fonts count="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vertAlign val="superscript"/>
      <sz val="11"/>
      <color indexed="8"/>
      <name val="ＭＳ Ｐゴシック"/>
      <family val="3"/>
      <charset val="128"/>
    </font>
    <font>
      <i/>
      <sz val="11"/>
      <color indexed="8"/>
      <name val="ＭＳ Ｐゴシック"/>
      <family val="3"/>
      <charset val="128"/>
    </font>
    <font>
      <vertAlign val="subscript"/>
      <sz val="11"/>
      <color indexed="8"/>
      <name val="ＭＳ Ｐゴシック"/>
      <family val="3"/>
      <charset val="128"/>
    </font>
    <font>
      <i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75"/>
  <sheetViews>
    <sheetView zoomScale="90" zoomScaleNormal="90" workbookViewId="0">
      <selection sqref="A1:A2"/>
    </sheetView>
  </sheetViews>
  <sheetFormatPr defaultRowHeight="13.5"/>
  <cols>
    <col min="1" max="1" width="15.875" style="1" bestFit="1" customWidth="1"/>
    <col min="2" max="5" width="13.875" bestFit="1" customWidth="1"/>
    <col min="6" max="6" width="18.875" bestFit="1" customWidth="1"/>
    <col min="7" max="7" width="8.625" bestFit="1" customWidth="1"/>
    <col min="8" max="8" width="11.5" bestFit="1" customWidth="1"/>
    <col min="9" max="9" width="9.25" bestFit="1" customWidth="1"/>
    <col min="10" max="10" width="7.5" bestFit="1" customWidth="1"/>
    <col min="11" max="11" width="10.875" bestFit="1" customWidth="1"/>
    <col min="12" max="12" width="8.625" bestFit="1" customWidth="1"/>
    <col min="13" max="13" width="11.5" bestFit="1" customWidth="1"/>
    <col min="14" max="14" width="9.25" bestFit="1" customWidth="1"/>
    <col min="15" max="15" width="7.5" bestFit="1" customWidth="1"/>
  </cols>
  <sheetData>
    <row r="1" spans="1:11">
      <c r="A1" s="27" t="s">
        <v>2</v>
      </c>
      <c r="B1" s="29" t="s">
        <v>0</v>
      </c>
      <c r="C1" s="29"/>
      <c r="D1" s="29" t="s">
        <v>1</v>
      </c>
      <c r="E1" s="29"/>
      <c r="F1" s="1"/>
      <c r="G1" s="1"/>
      <c r="H1" s="1"/>
      <c r="I1" s="1"/>
    </row>
    <row r="2" spans="1:11" ht="16.5">
      <c r="A2" s="28"/>
      <c r="B2" s="22" t="s">
        <v>11</v>
      </c>
      <c r="C2" s="22" t="s">
        <v>12</v>
      </c>
      <c r="D2" s="22" t="s">
        <v>13</v>
      </c>
      <c r="E2" s="22" t="s">
        <v>14</v>
      </c>
      <c r="F2" s="1"/>
      <c r="G2" s="1"/>
      <c r="H2" s="1"/>
      <c r="I2" s="1"/>
      <c r="J2" s="3"/>
      <c r="K2" s="1"/>
    </row>
    <row r="3" spans="1:11">
      <c r="A3" s="6">
        <v>1</v>
      </c>
      <c r="B3" s="7">
        <v>46</v>
      </c>
      <c r="C3" s="7">
        <v>34</v>
      </c>
      <c r="D3" s="7">
        <v>28</v>
      </c>
      <c r="E3" s="7">
        <v>39</v>
      </c>
    </row>
    <row r="4" spans="1:11">
      <c r="A4" s="6">
        <v>2</v>
      </c>
      <c r="B4" s="7">
        <v>60</v>
      </c>
      <c r="C4" s="7">
        <v>31</v>
      </c>
      <c r="D4" s="7">
        <v>50</v>
      </c>
      <c r="E4" s="7">
        <v>46</v>
      </c>
    </row>
    <row r="5" spans="1:11">
      <c r="A5" s="6">
        <v>3</v>
      </c>
      <c r="B5" s="7">
        <v>81</v>
      </c>
      <c r="C5" s="7">
        <v>59</v>
      </c>
      <c r="D5" s="7">
        <v>63</v>
      </c>
      <c r="E5" s="7">
        <v>72</v>
      </c>
    </row>
    <row r="6" spans="1:11">
      <c r="A6" s="6">
        <v>4</v>
      </c>
      <c r="B6" s="7">
        <v>94</v>
      </c>
      <c r="C6" s="7">
        <v>84</v>
      </c>
      <c r="D6" s="7">
        <v>92</v>
      </c>
      <c r="E6" s="7">
        <v>92</v>
      </c>
    </row>
    <row r="7" spans="1:11">
      <c r="A7" s="6">
        <v>5</v>
      </c>
      <c r="B7" s="7">
        <v>76</v>
      </c>
      <c r="C7" s="7">
        <v>67</v>
      </c>
      <c r="D7" s="7">
        <v>86</v>
      </c>
      <c r="E7" s="7">
        <v>52</v>
      </c>
    </row>
    <row r="8" spans="1:11">
      <c r="A8" s="6">
        <v>6</v>
      </c>
      <c r="B8" s="7">
        <v>31</v>
      </c>
      <c r="C8" s="7">
        <v>53</v>
      </c>
      <c r="D8" s="7">
        <v>41</v>
      </c>
      <c r="E8" s="7">
        <v>39</v>
      </c>
    </row>
    <row r="9" spans="1:11">
      <c r="A9" s="6">
        <v>7</v>
      </c>
      <c r="B9" s="7">
        <v>34</v>
      </c>
      <c r="C9" s="7">
        <v>38</v>
      </c>
      <c r="D9" s="7">
        <v>25</v>
      </c>
      <c r="E9" s="7">
        <v>25</v>
      </c>
    </row>
    <row r="10" spans="1:11">
      <c r="A10" s="6">
        <v>8</v>
      </c>
      <c r="B10" s="7">
        <v>78</v>
      </c>
      <c r="C10" s="7">
        <v>75</v>
      </c>
      <c r="D10" s="7">
        <v>64</v>
      </c>
      <c r="E10" s="7">
        <v>76</v>
      </c>
    </row>
    <row r="11" spans="1:11">
      <c r="A11" s="6">
        <v>9</v>
      </c>
      <c r="B11" s="7">
        <v>54</v>
      </c>
      <c r="C11" s="7">
        <v>43</v>
      </c>
      <c r="D11" s="7">
        <v>38</v>
      </c>
      <c r="E11" s="7">
        <v>55</v>
      </c>
    </row>
    <row r="12" spans="1:11">
      <c r="A12" s="6">
        <v>10</v>
      </c>
      <c r="B12" s="7">
        <v>86</v>
      </c>
      <c r="C12" s="7">
        <v>53</v>
      </c>
      <c r="D12" s="7">
        <v>60</v>
      </c>
      <c r="E12" s="7">
        <v>70</v>
      </c>
    </row>
    <row r="13" spans="1:11">
      <c r="A13" s="6">
        <v>11</v>
      </c>
      <c r="B13" s="7">
        <v>53</v>
      </c>
      <c r="C13" s="7">
        <v>43</v>
      </c>
      <c r="D13" s="7">
        <v>34</v>
      </c>
      <c r="E13" s="7">
        <v>42</v>
      </c>
    </row>
    <row r="14" spans="1:11">
      <c r="A14" s="6">
        <v>12</v>
      </c>
      <c r="B14" s="7">
        <v>78</v>
      </c>
      <c r="C14" s="7">
        <v>31</v>
      </c>
      <c r="D14" s="7">
        <v>52</v>
      </c>
      <c r="E14" s="7">
        <v>67</v>
      </c>
    </row>
    <row r="15" spans="1:11">
      <c r="A15" s="6">
        <v>13</v>
      </c>
      <c r="B15" s="7">
        <v>96</v>
      </c>
      <c r="C15" s="7">
        <v>66</v>
      </c>
      <c r="D15" s="7">
        <v>77</v>
      </c>
      <c r="E15" s="7">
        <v>88</v>
      </c>
    </row>
    <row r="16" spans="1:11">
      <c r="A16" s="6">
        <v>14</v>
      </c>
      <c r="B16" s="7">
        <v>71</v>
      </c>
      <c r="C16" s="7">
        <v>90</v>
      </c>
      <c r="D16" s="7">
        <v>86</v>
      </c>
      <c r="E16" s="7">
        <v>65</v>
      </c>
    </row>
    <row r="17" spans="1:15">
      <c r="A17" s="6">
        <v>15</v>
      </c>
      <c r="B17" s="7">
        <v>67</v>
      </c>
      <c r="C17" s="7">
        <v>58</v>
      </c>
      <c r="D17" s="7">
        <v>60</v>
      </c>
      <c r="E17" s="7">
        <v>70</v>
      </c>
    </row>
    <row r="18" spans="1:15">
      <c r="A18" s="6">
        <v>16</v>
      </c>
      <c r="B18" s="7">
        <v>32</v>
      </c>
      <c r="C18" s="7">
        <v>68</v>
      </c>
      <c r="D18" s="7">
        <v>74</v>
      </c>
      <c r="E18" s="7">
        <v>45</v>
      </c>
    </row>
    <row r="19" spans="1:15">
      <c r="A19" s="6">
        <v>17</v>
      </c>
      <c r="B19" s="7">
        <v>44</v>
      </c>
      <c r="C19" s="7">
        <v>55</v>
      </c>
      <c r="D19" s="7">
        <v>60</v>
      </c>
      <c r="E19" s="7">
        <v>42</v>
      </c>
    </row>
    <row r="20" spans="1:15">
      <c r="A20" s="6">
        <v>18</v>
      </c>
      <c r="B20" s="7">
        <v>59</v>
      </c>
      <c r="C20" s="7">
        <v>46</v>
      </c>
      <c r="D20" s="7">
        <v>42</v>
      </c>
      <c r="E20" s="7">
        <v>67</v>
      </c>
    </row>
    <row r="21" spans="1:15">
      <c r="A21" s="6">
        <v>19</v>
      </c>
      <c r="B21" s="7">
        <v>76</v>
      </c>
      <c r="C21" s="7">
        <v>30</v>
      </c>
      <c r="D21" s="7">
        <v>37</v>
      </c>
      <c r="E21" s="7">
        <v>64</v>
      </c>
    </row>
    <row r="22" spans="1:15">
      <c r="A22" s="22">
        <v>20</v>
      </c>
      <c r="B22" s="9">
        <v>84</v>
      </c>
      <c r="C22" s="9">
        <v>51</v>
      </c>
      <c r="D22" s="9">
        <v>54</v>
      </c>
      <c r="E22" s="9">
        <v>79</v>
      </c>
    </row>
    <row r="23" spans="1:15">
      <c r="A23" s="21" t="s">
        <v>6</v>
      </c>
      <c r="B23" s="11">
        <f>AVERAGE(B3:B22)</f>
        <v>65</v>
      </c>
      <c r="C23" s="11">
        <f>AVERAGE(C3:C22)</f>
        <v>53.75</v>
      </c>
      <c r="D23" s="11">
        <f>AVERAGE(D3:D22)</f>
        <v>56.15</v>
      </c>
      <c r="E23" s="11">
        <f>AVERAGE(E3:E22)</f>
        <v>59.75</v>
      </c>
    </row>
    <row r="24" spans="1:15">
      <c r="A24" s="22" t="s">
        <v>7</v>
      </c>
      <c r="B24" s="12">
        <f>STDEV(B3:B22)</f>
        <v>20.279624204968318</v>
      </c>
      <c r="C24" s="12">
        <f>STDEV(C3:C22)</f>
        <v>17.462365547837894</v>
      </c>
      <c r="D24" s="12">
        <f>STDEV(D3:D22)</f>
        <v>19.751815372930054</v>
      </c>
      <c r="E24" s="12">
        <f>STDEV(E3:E22)</f>
        <v>18.023011606510746</v>
      </c>
    </row>
    <row r="25" spans="1:15">
      <c r="A25" s="6"/>
      <c r="B25" s="13"/>
      <c r="C25" s="13"/>
      <c r="D25" s="13"/>
      <c r="E25" s="13"/>
    </row>
    <row r="26" spans="1:15">
      <c r="A26" s="1" t="s">
        <v>15</v>
      </c>
    </row>
    <row r="27" spans="1:15" ht="13.5" customHeight="1">
      <c r="A27" s="27" t="s">
        <v>2</v>
      </c>
      <c r="B27" s="27" t="s">
        <v>0</v>
      </c>
      <c r="C27" s="27"/>
      <c r="D27" s="27" t="s">
        <v>1</v>
      </c>
      <c r="E27" s="27"/>
      <c r="F27" s="27" t="s">
        <v>16</v>
      </c>
      <c r="G27" s="27" t="s">
        <v>22</v>
      </c>
      <c r="H27" s="27" t="s">
        <v>17</v>
      </c>
      <c r="I27" s="27" t="s">
        <v>19</v>
      </c>
      <c r="J27" s="30" t="s">
        <v>18</v>
      </c>
      <c r="K27" s="27" t="s">
        <v>20</v>
      </c>
      <c r="L27" s="27" t="s">
        <v>21</v>
      </c>
      <c r="M27" s="27" t="s">
        <v>23</v>
      </c>
      <c r="N27" s="27" t="s">
        <v>24</v>
      </c>
      <c r="O27" s="30" t="s">
        <v>25</v>
      </c>
    </row>
    <row r="28" spans="1:15" ht="16.5">
      <c r="A28" s="28"/>
      <c r="B28" s="23" t="s">
        <v>11</v>
      </c>
      <c r="C28" s="23" t="s">
        <v>12</v>
      </c>
      <c r="D28" s="23" t="s">
        <v>13</v>
      </c>
      <c r="E28" s="23" t="s">
        <v>14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>
      <c r="A29" s="21">
        <v>1</v>
      </c>
      <c r="B29" s="11">
        <f>STANDARDIZE(B3,B$23,B$24)</f>
        <v>-0.93690099027304352</v>
      </c>
      <c r="C29" s="11">
        <f>STANDARDIZE(C3,C$23,C$24)</f>
        <v>-1.131003697402575</v>
      </c>
      <c r="D29" s="11">
        <f>STANDARDIZE(D3,D$23,D$24)</f>
        <v>-1.4251854560457107</v>
      </c>
      <c r="E29" s="11">
        <f>STANDARDIZE(E3,E$23,E$24)</f>
        <v>-1.1513059222857149</v>
      </c>
      <c r="F29" s="11">
        <f t="shared" ref="F29:F48" si="0">SUMPRODUCT($B$52:$C$52,B29:C29)</f>
        <v>-1.2496963984355536</v>
      </c>
      <c r="G29" s="11">
        <f t="shared" ref="G29:G48" si="1">SUMPRODUCT($D$52:$E$52,D29:E29)</f>
        <v>-1.4332394361744838</v>
      </c>
      <c r="H29" s="11">
        <f>F29^2</f>
        <v>1.5617410882627938</v>
      </c>
      <c r="I29" s="11">
        <f>G29^2</f>
        <v>2.0541752814057523</v>
      </c>
      <c r="J29" s="11">
        <f>F29*G29</f>
        <v>1.7911141614830559</v>
      </c>
      <c r="K29" s="11">
        <f>SUMPRODUCT($B$62:$C$62,B29:C29)</f>
        <v>-0.42376214403423285</v>
      </c>
      <c r="L29" s="11">
        <f>SUMPRODUCT($D$62:$E$62,D29:E29)</f>
        <v>-0.52711880932541999</v>
      </c>
      <c r="M29" s="11">
        <f>K29^2</f>
        <v>0.17957435471648991</v>
      </c>
      <c r="N29" s="11">
        <f>L29^2</f>
        <v>0.27785423914464846</v>
      </c>
      <c r="O29" s="11">
        <f>K29*L29</f>
        <v>0.22337299680051195</v>
      </c>
    </row>
    <row r="30" spans="1:15">
      <c r="A30" s="6">
        <v>2</v>
      </c>
      <c r="B30" s="13">
        <f t="shared" ref="B30:E45" si="2">STANDARDIZE(B4,B$23,B$24)</f>
        <v>-0.24655289217711671</v>
      </c>
      <c r="C30" s="13">
        <f t="shared" si="2"/>
        <v>-1.3028017273877763</v>
      </c>
      <c r="D30" s="13">
        <f t="shared" si="2"/>
        <v>-0.31136378524622094</v>
      </c>
      <c r="E30" s="13">
        <f t="shared" si="2"/>
        <v>-0.76291356296041357</v>
      </c>
      <c r="F30" s="13">
        <f t="shared" si="0"/>
        <v>-0.86028391523575887</v>
      </c>
      <c r="G30" s="13">
        <f t="shared" si="1"/>
        <v>-0.62792628048438115</v>
      </c>
      <c r="H30" s="13">
        <f t="shared" ref="H30:I45" si="3">F30^2</f>
        <v>0.7400884148133664</v>
      </c>
      <c r="I30" s="13">
        <f t="shared" si="3"/>
        <v>0.39429141372294968</v>
      </c>
      <c r="J30" s="13">
        <f t="shared" ref="J30:J48" si="4">F30*G30</f>
        <v>0.54019487905453067</v>
      </c>
      <c r="K30" s="13">
        <f t="shared" ref="K30:K48" si="5">SUMPRODUCT($B$62:$C$62,B30:C30)</f>
        <v>-1.0828553844912663</v>
      </c>
      <c r="L30" s="13">
        <f t="shared" ref="L30:L47" si="6">SUMPRODUCT($D$62:$E$62,D30:E30)</f>
        <v>0.38905925462368601</v>
      </c>
      <c r="M30" s="13">
        <f t="shared" ref="M30:N48" si="7">K30^2</f>
        <v>1.1725757837217281</v>
      </c>
      <c r="N30" s="13">
        <f t="shared" si="7"/>
        <v>0.15136710360833813</v>
      </c>
      <c r="O30" s="13">
        <f t="shared" ref="O30:O48" si="8">K30*L30</f>
        <v>-0.42129490875541697</v>
      </c>
    </row>
    <row r="31" spans="1:15">
      <c r="A31" s="6">
        <v>3</v>
      </c>
      <c r="B31" s="13">
        <f t="shared" si="2"/>
        <v>0.7889692549667735</v>
      </c>
      <c r="C31" s="13">
        <f t="shared" si="2"/>
        <v>0.30064655247410221</v>
      </c>
      <c r="D31" s="13">
        <f t="shared" si="2"/>
        <v>0.34680356568075033</v>
      </c>
      <c r="E31" s="13">
        <f t="shared" si="2"/>
        <v>0.67968662881927755</v>
      </c>
      <c r="F31" s="13">
        <f t="shared" si="0"/>
        <v>0.70779178981072055</v>
      </c>
      <c r="G31" s="13">
        <f t="shared" si="1"/>
        <v>0.59470888582028569</v>
      </c>
      <c r="H31" s="13">
        <f t="shared" si="3"/>
        <v>0.50096921772346326</v>
      </c>
      <c r="I31" s="13">
        <f t="shared" si="3"/>
        <v>0.35367865887360561</v>
      </c>
      <c r="J31" s="13">
        <f t="shared" si="4"/>
        <v>0.42093006671107946</v>
      </c>
      <c r="K31" s="13">
        <f t="shared" si="5"/>
        <v>-0.27298894377413541</v>
      </c>
      <c r="L31" s="13">
        <f t="shared" si="6"/>
        <v>-0.26566244500457492</v>
      </c>
      <c r="M31" s="13">
        <f t="shared" si="7"/>
        <v>7.4522963422918059E-2</v>
      </c>
      <c r="N31" s="13">
        <f t="shared" si="7"/>
        <v>7.0576534685808795E-2</v>
      </c>
      <c r="O31" s="13">
        <f t="shared" si="8"/>
        <v>7.2522910262253243E-2</v>
      </c>
    </row>
    <row r="32" spans="1:15">
      <c r="A32" s="6">
        <v>4</v>
      </c>
      <c r="B32" s="13">
        <f t="shared" si="2"/>
        <v>1.4300067746272769</v>
      </c>
      <c r="C32" s="13">
        <f t="shared" si="2"/>
        <v>1.7322968023507794</v>
      </c>
      <c r="D32" s="13">
        <f t="shared" si="2"/>
        <v>1.8150230408255323</v>
      </c>
      <c r="E32" s="13">
        <f t="shared" si="2"/>
        <v>1.7893790840344246</v>
      </c>
      <c r="F32" s="13">
        <f t="shared" si="0"/>
        <v>1.9106182501797613</v>
      </c>
      <c r="G32" s="13">
        <f t="shared" si="1"/>
        <v>2.0242083314026491</v>
      </c>
      <c r="H32" s="13">
        <f t="shared" si="3"/>
        <v>3.6504620979199727</v>
      </c>
      <c r="I32" s="13">
        <f t="shared" si="3"/>
        <v>4.0974193689198968</v>
      </c>
      <c r="J32" s="13">
        <f t="shared" si="4"/>
        <v>3.8674893801438239</v>
      </c>
      <c r="K32" s="13">
        <f t="shared" si="5"/>
        <v>0.65261997304464758</v>
      </c>
      <c r="L32" s="13">
        <f t="shared" si="6"/>
        <v>0.35268042563775492</v>
      </c>
      <c r="M32" s="13">
        <f t="shared" si="7"/>
        <v>0.42591282921679652</v>
      </c>
      <c r="N32" s="13">
        <f t="shared" si="7"/>
        <v>0.12438348262802798</v>
      </c>
      <c r="O32" s="13">
        <f t="shared" si="8"/>
        <v>0.23016628987308646</v>
      </c>
    </row>
    <row r="33" spans="1:15">
      <c r="A33" s="6">
        <v>5</v>
      </c>
      <c r="B33" s="13">
        <f t="shared" si="2"/>
        <v>0.54241636278965677</v>
      </c>
      <c r="C33" s="13">
        <f t="shared" si="2"/>
        <v>0.75877463243463894</v>
      </c>
      <c r="D33" s="13">
        <f t="shared" si="2"/>
        <v>1.5112534942438534</v>
      </c>
      <c r="E33" s="13">
        <f t="shared" si="2"/>
        <v>-0.43000582639586943</v>
      </c>
      <c r="F33" s="13">
        <f t="shared" si="0"/>
        <v>0.77848255588538384</v>
      </c>
      <c r="G33" s="13">
        <f t="shared" si="1"/>
        <v>0.50355494119035482</v>
      </c>
      <c r="H33" s="13">
        <f t="shared" si="3"/>
        <v>0.60603508981783982</v>
      </c>
      <c r="I33" s="13">
        <f t="shared" si="3"/>
        <v>0.25356757879722169</v>
      </c>
      <c r="J33" s="13">
        <f t="shared" si="4"/>
        <v>0.39200873764658156</v>
      </c>
      <c r="K33" s="13">
        <f t="shared" si="5"/>
        <v>0.34581932613867333</v>
      </c>
      <c r="L33" s="13">
        <f t="shared" si="6"/>
        <v>2.1866629611179156</v>
      </c>
      <c r="M33" s="13">
        <f t="shared" si="7"/>
        <v>0.11959100633100611</v>
      </c>
      <c r="N33" s="13">
        <f t="shared" si="7"/>
        <v>4.7814949055249709</v>
      </c>
      <c r="O33" s="13">
        <f t="shared" si="8"/>
        <v>0.75619031170619366</v>
      </c>
    </row>
    <row r="34" spans="1:15">
      <c r="A34" s="6">
        <v>6</v>
      </c>
      <c r="B34" s="13">
        <f t="shared" si="2"/>
        <v>-1.6765596668043936</v>
      </c>
      <c r="C34" s="13">
        <f t="shared" si="2"/>
        <v>-4.2949507496300318E-2</v>
      </c>
      <c r="D34" s="13">
        <f t="shared" si="2"/>
        <v>-0.76701810511873947</v>
      </c>
      <c r="E34" s="13">
        <f t="shared" si="2"/>
        <v>-1.1513059222857149</v>
      </c>
      <c r="F34" s="13">
        <f t="shared" si="0"/>
        <v>-1.1890020971726079</v>
      </c>
      <c r="G34" s="13">
        <f t="shared" si="1"/>
        <v>-1.0986530609363756</v>
      </c>
      <c r="H34" s="13">
        <f t="shared" si="3"/>
        <v>1.4137259870808596</v>
      </c>
      <c r="I34" s="13">
        <f t="shared" si="3"/>
        <v>1.2070385483048673</v>
      </c>
      <c r="J34" s="13">
        <f t="shared" si="4"/>
        <v>1.3063007935184556</v>
      </c>
      <c r="K34" s="13">
        <f t="shared" si="5"/>
        <v>1.1559693885653193</v>
      </c>
      <c r="L34" s="13">
        <f t="shared" si="6"/>
        <v>0.24054825986578499</v>
      </c>
      <c r="M34" s="13">
        <f t="shared" si="7"/>
        <v>1.3362652273000781</v>
      </c>
      <c r="N34" s="13">
        <f t="shared" si="7"/>
        <v>5.7863465324457221E-2</v>
      </c>
      <c r="O34" s="13">
        <f t="shared" si="8"/>
        <v>0.27806642487750299</v>
      </c>
    </row>
    <row r="35" spans="1:15">
      <c r="A35" s="6">
        <v>7</v>
      </c>
      <c r="B35" s="13">
        <f t="shared" si="2"/>
        <v>-1.5286279314981237</v>
      </c>
      <c r="C35" s="13">
        <f t="shared" si="2"/>
        <v>-0.90193965742230664</v>
      </c>
      <c r="D35" s="13">
        <f t="shared" si="2"/>
        <v>-1.5770702293365502</v>
      </c>
      <c r="E35" s="13">
        <f t="shared" si="2"/>
        <v>-1.9280906409363179</v>
      </c>
      <c r="F35" s="13">
        <f t="shared" si="0"/>
        <v>-1.5402276706179361</v>
      </c>
      <c r="G35" s="13">
        <f t="shared" si="1"/>
        <v>-1.9886317948806558</v>
      </c>
      <c r="H35" s="13">
        <f t="shared" si="3"/>
        <v>2.3723012773371535</v>
      </c>
      <c r="I35" s="13">
        <f t="shared" si="3"/>
        <v>3.9546564156102586</v>
      </c>
      <c r="J35" s="13">
        <f t="shared" si="4"/>
        <v>3.0629457171457979</v>
      </c>
      <c r="K35" s="13">
        <f t="shared" si="5"/>
        <v>0.22023014125433127</v>
      </c>
      <c r="L35" s="13">
        <f t="shared" si="6"/>
        <v>6.1628896379399167E-2</v>
      </c>
      <c r="M35" s="13">
        <f t="shared" si="7"/>
        <v>4.8501315116902706E-2</v>
      </c>
      <c r="N35" s="13">
        <f t="shared" si="7"/>
        <v>3.7981208689427197E-3</v>
      </c>
      <c r="O35" s="13">
        <f t="shared" si="8"/>
        <v>1.3572540554983624E-2</v>
      </c>
    </row>
    <row r="36" spans="1:15">
      <c r="A36" s="6">
        <v>8</v>
      </c>
      <c r="B36" s="13">
        <f t="shared" si="2"/>
        <v>0.64103751966050349</v>
      </c>
      <c r="C36" s="13">
        <f t="shared" si="2"/>
        <v>1.2169027123951757</v>
      </c>
      <c r="D36" s="13">
        <f t="shared" si="2"/>
        <v>0.39743182344436345</v>
      </c>
      <c r="E36" s="13">
        <f t="shared" si="2"/>
        <v>0.90162511986230687</v>
      </c>
      <c r="F36" s="13">
        <f t="shared" si="0"/>
        <v>1.0892929626482577</v>
      </c>
      <c r="G36" s="13">
        <f t="shared" si="1"/>
        <v>0.75706919023345676</v>
      </c>
      <c r="H36" s="13">
        <f t="shared" si="3"/>
        <v>1.1865591584750186</v>
      </c>
      <c r="I36" s="13">
        <f t="shared" si="3"/>
        <v>0.57315375880074193</v>
      </c>
      <c r="J36" s="13">
        <f t="shared" si="4"/>
        <v>0.82467014115911952</v>
      </c>
      <c r="K36" s="13">
        <f t="shared" si="5"/>
        <v>0.71808895896462754</v>
      </c>
      <c r="L36" s="13">
        <f t="shared" si="6"/>
        <v>-0.4254401733467077</v>
      </c>
      <c r="M36" s="13">
        <f t="shared" si="7"/>
        <v>0.51565175298690258</v>
      </c>
      <c r="N36" s="13">
        <f t="shared" si="7"/>
        <v>0.18099934109727669</v>
      </c>
      <c r="O36" s="13">
        <f t="shared" si="8"/>
        <v>-0.30550389118026799</v>
      </c>
    </row>
    <row r="37" spans="1:15">
      <c r="A37" s="6">
        <v>9</v>
      </c>
      <c r="B37" s="13">
        <f t="shared" si="2"/>
        <v>-0.54241636278965677</v>
      </c>
      <c r="C37" s="13">
        <f t="shared" si="2"/>
        <v>-0.61560960744697113</v>
      </c>
      <c r="D37" s="13">
        <f t="shared" si="2"/>
        <v>-0.91890287840957896</v>
      </c>
      <c r="E37" s="13">
        <f t="shared" si="2"/>
        <v>-0.26355195811359738</v>
      </c>
      <c r="F37" s="13">
        <f t="shared" si="0"/>
        <v>-0.7027935574048616</v>
      </c>
      <c r="G37" s="13">
        <f t="shared" si="1"/>
        <v>-0.62937373764267224</v>
      </c>
      <c r="H37" s="13">
        <f t="shared" si="3"/>
        <v>0.49391878432978048</v>
      </c>
      <c r="I37" s="13">
        <f t="shared" si="3"/>
        <v>0.39611130163430724</v>
      </c>
      <c r="J37" s="13">
        <f t="shared" si="4"/>
        <v>0.44231980801508769</v>
      </c>
      <c r="K37" s="13">
        <f t="shared" si="5"/>
        <v>-0.20747268756923626</v>
      </c>
      <c r="L37" s="13">
        <f t="shared" si="6"/>
        <v>-0.81192184460570294</v>
      </c>
      <c r="M37" s="13">
        <f t="shared" si="7"/>
        <v>4.3044916087201922E-2</v>
      </c>
      <c r="N37" s="13">
        <f t="shared" si="7"/>
        <v>0.65921708174792726</v>
      </c>
      <c r="O37" s="13">
        <f t="shared" si="8"/>
        <v>0.168451607196517</v>
      </c>
    </row>
    <row r="38" spans="1:15">
      <c r="A38" s="6">
        <v>10</v>
      </c>
      <c r="B38" s="13">
        <f t="shared" si="2"/>
        <v>1.0355221471438902</v>
      </c>
      <c r="C38" s="13">
        <f t="shared" si="2"/>
        <v>-4.2949507496300318E-2</v>
      </c>
      <c r="D38" s="13">
        <f t="shared" si="2"/>
        <v>0.19491879238991078</v>
      </c>
      <c r="E38" s="13">
        <f t="shared" si="2"/>
        <v>0.56871738329776278</v>
      </c>
      <c r="F38" s="13">
        <f t="shared" si="0"/>
        <v>0.69765222252047498</v>
      </c>
      <c r="G38" s="13">
        <f t="shared" si="1"/>
        <v>0.4491851999140638</v>
      </c>
      <c r="H38" s="13">
        <f t="shared" si="3"/>
        <v>0.48671862358775836</v>
      </c>
      <c r="I38" s="13">
        <f t="shared" si="3"/>
        <v>0.20176734382183747</v>
      </c>
      <c r="J38" s="13">
        <f t="shared" si="4"/>
        <v>0.3133750530433505</v>
      </c>
      <c r="K38" s="13">
        <f t="shared" si="5"/>
        <v>-0.78111990283139454</v>
      </c>
      <c r="L38" s="13">
        <f t="shared" si="6"/>
        <v>-0.33340186337027866</v>
      </c>
      <c r="M38" s="13">
        <f t="shared" si="7"/>
        <v>0.61014830259932729</v>
      </c>
      <c r="N38" s="13">
        <f t="shared" si="7"/>
        <v>0.11115680249877397</v>
      </c>
      <c r="O38" s="13">
        <f t="shared" si="8"/>
        <v>0.26042683111959797</v>
      </c>
    </row>
    <row r="39" spans="1:15">
      <c r="A39" s="6">
        <v>11</v>
      </c>
      <c r="B39" s="13">
        <f t="shared" si="2"/>
        <v>-0.59172694122508007</v>
      </c>
      <c r="C39" s="13">
        <f t="shared" si="2"/>
        <v>-0.61560960744697113</v>
      </c>
      <c r="D39" s="13">
        <f t="shared" si="2"/>
        <v>-1.1214159094640317</v>
      </c>
      <c r="E39" s="13">
        <f t="shared" si="2"/>
        <v>-0.98485205400344289</v>
      </c>
      <c r="F39" s="13">
        <f t="shared" si="0"/>
        <v>-0.73709636321746319</v>
      </c>
      <c r="G39" s="13">
        <f t="shared" si="1"/>
        <v>-1.1763477870953696</v>
      </c>
      <c r="H39" s="13">
        <f t="shared" si="3"/>
        <v>0.5433110486684104</v>
      </c>
      <c r="I39" s="13">
        <f t="shared" si="3"/>
        <v>1.3837941162041729</v>
      </c>
      <c r="J39" s="13">
        <f t="shared" si="4"/>
        <v>0.86708167574690764</v>
      </c>
      <c r="K39" s="13">
        <f t="shared" si="5"/>
        <v>-0.17225288227111424</v>
      </c>
      <c r="L39" s="13">
        <f t="shared" si="6"/>
        <v>-0.33693271225480226</v>
      </c>
      <c r="M39" s="13">
        <f t="shared" si="7"/>
        <v>2.9671055450706342E-2</v>
      </c>
      <c r="N39" s="13">
        <f t="shared" si="7"/>
        <v>0.11352365258737737</v>
      </c>
      <c r="O39" s="13">
        <f t="shared" si="8"/>
        <v>5.8037630817313661E-2</v>
      </c>
    </row>
    <row r="40" spans="1:15">
      <c r="A40" s="6">
        <v>12</v>
      </c>
      <c r="B40" s="13">
        <f t="shared" si="2"/>
        <v>0.64103751966050349</v>
      </c>
      <c r="C40" s="13">
        <f t="shared" si="2"/>
        <v>-1.3028017273877763</v>
      </c>
      <c r="D40" s="13">
        <f t="shared" si="2"/>
        <v>-0.2101072697189946</v>
      </c>
      <c r="E40" s="13">
        <f t="shared" si="2"/>
        <v>0.40226351501549079</v>
      </c>
      <c r="F40" s="13">
        <f t="shared" si="0"/>
        <v>-0.24283341060893177</v>
      </c>
      <c r="G40" s="13">
        <f t="shared" si="1"/>
        <v>0.14081872387524053</v>
      </c>
      <c r="H40" s="13">
        <f t="shared" si="3"/>
        <v>5.8968065307966055E-2</v>
      </c>
      <c r="I40" s="13">
        <f t="shared" si="3"/>
        <v>1.9829912993851236E-2</v>
      </c>
      <c r="J40" s="13">
        <f t="shared" si="4"/>
        <v>-3.4195490996222065E-2</v>
      </c>
      <c r="K40" s="13">
        <f t="shared" si="5"/>
        <v>-1.7168118798574636</v>
      </c>
      <c r="L40" s="13">
        <f t="shared" si="6"/>
        <v>-0.64169058647031263</v>
      </c>
      <c r="M40" s="13">
        <f t="shared" si="7"/>
        <v>2.9474430308197181</v>
      </c>
      <c r="N40" s="13">
        <f t="shared" si="7"/>
        <v>0.41176680876461375</v>
      </c>
      <c r="O40" s="13">
        <f t="shared" si="8"/>
        <v>1.1016620220449358</v>
      </c>
    </row>
    <row r="41" spans="1:15">
      <c r="A41" s="6">
        <v>13</v>
      </c>
      <c r="B41" s="13">
        <f t="shared" si="2"/>
        <v>1.5286279314981237</v>
      </c>
      <c r="C41" s="13">
        <f t="shared" si="2"/>
        <v>0.70150862243957179</v>
      </c>
      <c r="D41" s="13">
        <f t="shared" si="2"/>
        <v>1.0555991743713347</v>
      </c>
      <c r="E41" s="13">
        <f t="shared" si="2"/>
        <v>1.567440592991395</v>
      </c>
      <c r="F41" s="13">
        <f t="shared" si="0"/>
        <v>1.4342630727452053</v>
      </c>
      <c r="G41" s="13">
        <f t="shared" si="1"/>
        <v>1.501524238271515</v>
      </c>
      <c r="H41" s="13">
        <f t="shared" si="3"/>
        <v>2.0571105618405179</v>
      </c>
      <c r="I41" s="13">
        <f t="shared" si="3"/>
        <v>2.2545750381168537</v>
      </c>
      <c r="J41" s="13">
        <f t="shared" si="4"/>
        <v>2.1535807677847068</v>
      </c>
      <c r="K41" s="13">
        <f t="shared" si="5"/>
        <v>-0.41391543525154317</v>
      </c>
      <c r="L41" s="13">
        <f t="shared" si="6"/>
        <v>-0.3142602282260254</v>
      </c>
      <c r="M41" s="13">
        <f t="shared" si="7"/>
        <v>0.17132598753947442</v>
      </c>
      <c r="N41" s="13">
        <f t="shared" si="7"/>
        <v>9.8759491044673575E-2</v>
      </c>
      <c r="O41" s="13">
        <f t="shared" si="8"/>
        <v>0.1300771591484246</v>
      </c>
    </row>
    <row r="42" spans="1:15">
      <c r="A42" s="6">
        <v>14</v>
      </c>
      <c r="B42" s="13">
        <f t="shared" si="2"/>
        <v>0.29586347061254004</v>
      </c>
      <c r="C42" s="13">
        <f t="shared" si="2"/>
        <v>2.0758928623211821</v>
      </c>
      <c r="D42" s="13">
        <f t="shared" si="2"/>
        <v>1.5112534942438534</v>
      </c>
      <c r="E42" s="13">
        <f t="shared" si="2"/>
        <v>0.29129426949397608</v>
      </c>
      <c r="F42" s="13">
        <f t="shared" si="0"/>
        <v>1.30330731284318</v>
      </c>
      <c r="G42" s="13">
        <f t="shared" si="1"/>
        <v>0.94757933672363415</v>
      </c>
      <c r="H42" s="13">
        <f t="shared" si="3"/>
        <v>1.6986099517105107</v>
      </c>
      <c r="I42" s="13">
        <f t="shared" si="3"/>
        <v>0.89790659938560247</v>
      </c>
      <c r="J42" s="13">
        <f t="shared" si="4"/>
        <v>1.2349870790510025</v>
      </c>
      <c r="K42" s="13">
        <f t="shared" si="5"/>
        <v>1.7947074274681039</v>
      </c>
      <c r="L42" s="13">
        <f t="shared" si="6"/>
        <v>1.4754685767081828</v>
      </c>
      <c r="M42" s="13">
        <f t="shared" si="7"/>
        <v>3.2209747502091792</v>
      </c>
      <c r="N42" s="13">
        <f t="shared" si="7"/>
        <v>2.1770075208532704</v>
      </c>
      <c r="O42" s="13">
        <f t="shared" si="8"/>
        <v>2.6480344136139675</v>
      </c>
    </row>
    <row r="43" spans="1:15">
      <c r="A43" s="6">
        <v>15</v>
      </c>
      <c r="B43" s="13">
        <f t="shared" si="2"/>
        <v>9.8621156870846688E-2</v>
      </c>
      <c r="C43" s="13">
        <f t="shared" si="2"/>
        <v>0.24338054247903512</v>
      </c>
      <c r="D43" s="13">
        <f t="shared" si="2"/>
        <v>0.19491879238991078</v>
      </c>
      <c r="E43" s="13">
        <f t="shared" si="2"/>
        <v>0.56871738329776278</v>
      </c>
      <c r="F43" s="13">
        <f t="shared" si="0"/>
        <v>0.19727690904209061</v>
      </c>
      <c r="G43" s="13">
        <f t="shared" si="1"/>
        <v>0.4491851999140638</v>
      </c>
      <c r="H43" s="13">
        <f t="shared" si="3"/>
        <v>3.8918178841201294E-2</v>
      </c>
      <c r="I43" s="13">
        <f t="shared" si="3"/>
        <v>0.20176734382183747</v>
      </c>
      <c r="J43" s="13">
        <f t="shared" si="4"/>
        <v>8.8613867826500048E-2</v>
      </c>
      <c r="K43" s="13">
        <f t="shared" si="5"/>
        <v>0.16474967497179877</v>
      </c>
      <c r="L43" s="13">
        <f t="shared" si="6"/>
        <v>-0.33340186337027866</v>
      </c>
      <c r="M43" s="13">
        <f t="shared" si="7"/>
        <v>2.7142455403313337E-2</v>
      </c>
      <c r="N43" s="13">
        <f t="shared" si="7"/>
        <v>0.11115680249877397</v>
      </c>
      <c r="O43" s="13">
        <f t="shared" si="8"/>
        <v>-5.4927848625245468E-2</v>
      </c>
    </row>
    <row r="44" spans="1:15">
      <c r="A44" s="6">
        <v>16</v>
      </c>
      <c r="B44" s="13">
        <f t="shared" si="2"/>
        <v>-1.6272490883689703</v>
      </c>
      <c r="C44" s="13">
        <f t="shared" si="2"/>
        <v>0.81604064242970598</v>
      </c>
      <c r="D44" s="13">
        <f t="shared" si="2"/>
        <v>0.90371440108049517</v>
      </c>
      <c r="E44" s="13">
        <f t="shared" si="2"/>
        <v>-0.81839818572117085</v>
      </c>
      <c r="F44" s="13">
        <f t="shared" si="0"/>
        <v>-0.70056530047687371</v>
      </c>
      <c r="G44" s="13">
        <f t="shared" si="1"/>
        <v>-4.4384079701203005E-2</v>
      </c>
      <c r="H44" s="13">
        <f t="shared" si="3"/>
        <v>0.49079174023225236</v>
      </c>
      <c r="I44" s="13">
        <f t="shared" si="3"/>
        <v>1.9699465309227409E-3</v>
      </c>
      <c r="J44" s="13">
        <f t="shared" si="4"/>
        <v>3.1093946132262795E-2</v>
      </c>
      <c r="K44" s="13">
        <f t="shared" si="5"/>
        <v>1.950829414683819</v>
      </c>
      <c r="L44" s="13">
        <f t="shared" si="6"/>
        <v>1.8609980273158899</v>
      </c>
      <c r="M44" s="13">
        <f t="shared" si="7"/>
        <v>3.8057354051956116</v>
      </c>
      <c r="N44" s="13">
        <f t="shared" si="7"/>
        <v>3.4633136576736336</v>
      </c>
      <c r="O44" s="13">
        <f t="shared" si="8"/>
        <v>3.6304896923563992</v>
      </c>
    </row>
    <row r="45" spans="1:15">
      <c r="A45" s="6">
        <v>17</v>
      </c>
      <c r="B45" s="13">
        <f t="shared" si="2"/>
        <v>-1.0355221471438902</v>
      </c>
      <c r="C45" s="13">
        <f t="shared" si="2"/>
        <v>7.1582512493833864E-2</v>
      </c>
      <c r="D45" s="13">
        <f t="shared" si="2"/>
        <v>0.19491879238991078</v>
      </c>
      <c r="E45" s="13">
        <f t="shared" si="2"/>
        <v>-0.98485205400344289</v>
      </c>
      <c r="F45" s="13">
        <f t="shared" si="0"/>
        <v>-0.68251442282437047</v>
      </c>
      <c r="G45" s="13">
        <f t="shared" si="1"/>
        <v>-0.5071750366191532</v>
      </c>
      <c r="H45" s="13">
        <f t="shared" si="3"/>
        <v>0.46582593736328354</v>
      </c>
      <c r="I45" s="13">
        <f t="shared" si="3"/>
        <v>0.2572265177696394</v>
      </c>
      <c r="J45" s="13">
        <f t="shared" si="4"/>
        <v>0.3461542773890503</v>
      </c>
      <c r="K45" s="13">
        <f t="shared" si="5"/>
        <v>0.80878923054528196</v>
      </c>
      <c r="L45" s="13">
        <f t="shared" si="6"/>
        <v>1.1984014261276077</v>
      </c>
      <c r="M45" s="13">
        <f t="shared" si="7"/>
        <v>0.65414001944602929</v>
      </c>
      <c r="N45" s="13">
        <f t="shared" si="7"/>
        <v>1.4361659781446841</v>
      </c>
      <c r="O45" s="13">
        <f t="shared" si="8"/>
        <v>0.96925416732211633</v>
      </c>
    </row>
    <row r="46" spans="1:15">
      <c r="A46" s="6">
        <v>18</v>
      </c>
      <c r="B46" s="13">
        <f t="shared" ref="B46:E48" si="9">STANDARDIZE(B20,B$23,B$24)</f>
        <v>-0.29586347061254004</v>
      </c>
      <c r="C46" s="13">
        <f t="shared" si="9"/>
        <v>-0.44381157746176991</v>
      </c>
      <c r="D46" s="13">
        <f t="shared" si="9"/>
        <v>-0.71638984735512634</v>
      </c>
      <c r="E46" s="13">
        <f t="shared" si="9"/>
        <v>0.40226351501549079</v>
      </c>
      <c r="F46" s="13">
        <f t="shared" si="0"/>
        <v>-0.44045273016522757</v>
      </c>
      <c r="G46" s="13">
        <f t="shared" si="1"/>
        <v>-0.11655541092330418</v>
      </c>
      <c r="H46" s="13">
        <f t="shared" ref="H46:I48" si="10">F46^2</f>
        <v>0.19399860751000278</v>
      </c>
      <c r="I46" s="13">
        <f t="shared" si="10"/>
        <v>1.3585163815500295E-2</v>
      </c>
      <c r="J46" s="13">
        <f t="shared" si="4"/>
        <v>5.1337148956699316E-2</v>
      </c>
      <c r="K46" s="13">
        <f t="shared" si="5"/>
        <v>-0.21755574777652226</v>
      </c>
      <c r="L46" s="13">
        <f t="shared" si="6"/>
        <v>-1.2322037166173934</v>
      </c>
      <c r="M46" s="13">
        <f t="shared" si="7"/>
        <v>4.7330503390601769E-2</v>
      </c>
      <c r="N46" s="13">
        <f t="shared" si="7"/>
        <v>1.5183259992457174</v>
      </c>
      <c r="O46" s="13">
        <f t="shared" si="8"/>
        <v>0.26807300098170694</v>
      </c>
    </row>
    <row r="47" spans="1:15">
      <c r="A47" s="6">
        <v>19</v>
      </c>
      <c r="B47" s="13">
        <f t="shared" si="9"/>
        <v>0.54241636278965677</v>
      </c>
      <c r="C47" s="13">
        <f t="shared" si="9"/>
        <v>-1.3600677373828434</v>
      </c>
      <c r="D47" s="13">
        <f t="shared" si="9"/>
        <v>-0.9695311361731922</v>
      </c>
      <c r="E47" s="13">
        <f t="shared" si="9"/>
        <v>0.23580964673321872</v>
      </c>
      <c r="F47" s="13">
        <f t="shared" si="0"/>
        <v>-0.34171462162634364</v>
      </c>
      <c r="G47" s="13">
        <f t="shared" si="1"/>
        <v>-0.34770964652256409</v>
      </c>
      <c r="H47" s="13">
        <f t="shared" si="10"/>
        <v>0.1167688826332352</v>
      </c>
      <c r="I47" s="13">
        <f t="shared" si="10"/>
        <v>0.12090199828484646</v>
      </c>
      <c r="J47" s="13">
        <f t="shared" si="4"/>
        <v>0.11881747029728768</v>
      </c>
      <c r="K47" s="13">
        <f t="shared" si="5"/>
        <v>-1.7017109246889943</v>
      </c>
      <c r="L47" s="13">
        <f t="shared" si="6"/>
        <v>-1.363338500673303</v>
      </c>
      <c r="M47" s="13">
        <f t="shared" si="7"/>
        <v>2.8958200712058719</v>
      </c>
      <c r="N47" s="13">
        <f t="shared" si="7"/>
        <v>1.8586918674181296</v>
      </c>
      <c r="O47" s="13">
        <f t="shared" si="8"/>
        <v>2.3200080206448734</v>
      </c>
    </row>
    <row r="48" spans="1:15">
      <c r="A48" s="22">
        <v>20</v>
      </c>
      <c r="B48" s="12">
        <f t="shared" si="9"/>
        <v>0.93690099027304352</v>
      </c>
      <c r="C48" s="12">
        <f t="shared" si="9"/>
        <v>-0.15748152748643449</v>
      </c>
      <c r="D48" s="12">
        <f t="shared" si="9"/>
        <v>-0.10885075419176825</v>
      </c>
      <c r="E48" s="12">
        <f t="shared" si="9"/>
        <v>1.0680789881445789</v>
      </c>
      <c r="F48" s="12">
        <f t="shared" si="0"/>
        <v>0.5684954121108543</v>
      </c>
      <c r="G48" s="12">
        <f t="shared" si="1"/>
        <v>0.60216222363489957</v>
      </c>
      <c r="H48" s="12">
        <f t="shared" si="10"/>
        <v>0.32318703359109008</v>
      </c>
      <c r="I48" s="12">
        <f t="shared" si="10"/>
        <v>0.36259934357292678</v>
      </c>
      <c r="J48" s="12">
        <f t="shared" si="4"/>
        <v>0.34232646148291063</v>
      </c>
      <c r="K48" s="12">
        <f t="shared" si="5"/>
        <v>-0.82135760309069994</v>
      </c>
      <c r="L48" s="12">
        <f>SUMPRODUCT($D$62:$E$62,D48:E48)</f>
        <v>-1.1800750845114192</v>
      </c>
      <c r="M48" s="12">
        <f t="shared" si="7"/>
        <v>0.67462831215489982</v>
      </c>
      <c r="N48" s="12">
        <f t="shared" si="7"/>
        <v>1.3925772050846332</v>
      </c>
      <c r="O48" s="12">
        <f t="shared" si="8"/>
        <v>0.96926364288135447</v>
      </c>
    </row>
    <row r="49" spans="1:15">
      <c r="G49" s="23" t="s">
        <v>35</v>
      </c>
      <c r="H49" s="15">
        <f>SUM(H29:H48)</f>
        <v>19.00000974704648</v>
      </c>
      <c r="I49" s="15">
        <f>SUM(I29:I48)</f>
        <v>19.000015650387596</v>
      </c>
      <c r="J49" s="15">
        <f>SUM(J29:J48)</f>
        <v>18.161145941591986</v>
      </c>
      <c r="L49" s="25" t="s">
        <v>8</v>
      </c>
      <c r="M49" s="15">
        <f>SUM(M29:M48)</f>
        <v>19.00000004231476</v>
      </c>
      <c r="N49" s="15">
        <f>SUM(N29:N48)</f>
        <v>19.000000060444684</v>
      </c>
      <c r="O49" s="15">
        <f>SUM(O29:O48)</f>
        <v>13.315943013640808</v>
      </c>
    </row>
    <row r="50" spans="1:15">
      <c r="G50" s="1"/>
      <c r="H50" s="2"/>
      <c r="I50" s="2"/>
      <c r="J50" s="2"/>
    </row>
    <row r="51" spans="1:15" ht="16.5">
      <c r="A51" s="23"/>
      <c r="B51" s="16" t="s">
        <v>26</v>
      </c>
      <c r="C51" s="16" t="s">
        <v>27</v>
      </c>
      <c r="D51" s="16" t="s">
        <v>28</v>
      </c>
      <c r="E51" s="16" t="s">
        <v>29</v>
      </c>
    </row>
    <row r="52" spans="1:15">
      <c r="A52" s="22" t="s">
        <v>9</v>
      </c>
      <c r="B52" s="12">
        <v>0.6956480110555614</v>
      </c>
      <c r="C52" s="12">
        <v>0.5286835837666497</v>
      </c>
      <c r="D52" s="12">
        <v>0.50836063923084673</v>
      </c>
      <c r="E52" s="12">
        <v>0.61558898725155475</v>
      </c>
      <c r="I52" s="2"/>
    </row>
    <row r="54" spans="1:15">
      <c r="A54" s="21" t="s">
        <v>3</v>
      </c>
      <c r="B54" s="11">
        <f>H49/(20-1)</f>
        <v>1.0000005130024463</v>
      </c>
      <c r="C54" s="2"/>
    </row>
    <row r="55" spans="1:15">
      <c r="A55" s="6" t="s">
        <v>4</v>
      </c>
      <c r="B55" s="13">
        <f>I49/(20-1)</f>
        <v>1.0000008237046103</v>
      </c>
      <c r="C55" s="2"/>
    </row>
    <row r="56" spans="1:15" ht="27">
      <c r="A56" s="18" t="s">
        <v>5</v>
      </c>
      <c r="B56" s="12">
        <f>J49/(20-1)</f>
        <v>0.95584978639957818</v>
      </c>
      <c r="C56" s="2"/>
    </row>
    <row r="57" spans="1:15">
      <c r="A57" s="19"/>
      <c r="B57" s="13"/>
      <c r="C57" s="2"/>
    </row>
    <row r="58" spans="1:15">
      <c r="A58" s="20" t="s">
        <v>31</v>
      </c>
      <c r="B58" s="11">
        <f>B56</f>
        <v>0.95584978639957818</v>
      </c>
      <c r="C58" s="2"/>
    </row>
    <row r="59" spans="1:15">
      <c r="A59" s="18" t="s">
        <v>32</v>
      </c>
      <c r="B59" s="12">
        <f>SQRT(B58)</f>
        <v>0.97767570615188049</v>
      </c>
      <c r="C59" s="2"/>
    </row>
    <row r="60" spans="1:15">
      <c r="B60" s="2"/>
      <c r="C60" s="2"/>
    </row>
    <row r="61" spans="1:15" ht="16.5">
      <c r="A61" s="21"/>
      <c r="B61" s="24" t="s">
        <v>26</v>
      </c>
      <c r="C61" s="24" t="s">
        <v>27</v>
      </c>
      <c r="D61" s="24" t="s">
        <v>28</v>
      </c>
      <c r="E61" s="24" t="s">
        <v>29</v>
      </c>
      <c r="F61" s="23" t="s">
        <v>30</v>
      </c>
    </row>
    <row r="62" spans="1:15">
      <c r="A62" s="23" t="s">
        <v>10</v>
      </c>
      <c r="B62" s="15">
        <v>-0.71424441601806776</v>
      </c>
      <c r="C62" s="15">
        <v>0.96634383000564705</v>
      </c>
      <c r="D62" s="15">
        <v>1.1663706321956155</v>
      </c>
      <c r="E62" s="15">
        <v>-0.98598958805399095</v>
      </c>
      <c r="F62" s="15">
        <f>SUMPRODUCT(B52:E52,B62:E62)</f>
        <v>-1.8318679906315083E-14</v>
      </c>
    </row>
    <row r="64" spans="1:15">
      <c r="A64" s="21" t="s">
        <v>3</v>
      </c>
      <c r="B64" s="11">
        <f>M49/(20-1)</f>
        <v>1.0000000022270925</v>
      </c>
    </row>
    <row r="65" spans="1:2">
      <c r="A65" s="6" t="s">
        <v>4</v>
      </c>
      <c r="B65" s="13">
        <f>N49/(20-1)</f>
        <v>1.0000000031812992</v>
      </c>
    </row>
    <row r="66" spans="1:2" ht="27">
      <c r="A66" s="18" t="s">
        <v>5</v>
      </c>
      <c r="B66" s="12">
        <f>O49/(20-1)</f>
        <v>0.70083910598109522</v>
      </c>
    </row>
    <row r="68" spans="1:2">
      <c r="A68" s="20" t="s">
        <v>34</v>
      </c>
      <c r="B68" s="11">
        <f>B66/SQRT(B64*B65)</f>
        <v>0.70083910408588912</v>
      </c>
    </row>
    <row r="69" spans="1:2">
      <c r="A69" s="18" t="s">
        <v>33</v>
      </c>
      <c r="B69" s="12">
        <f>SQRT(B68)</f>
        <v>0.83716133695118122</v>
      </c>
    </row>
    <row r="71" spans="1:2">
      <c r="A71" s="21" t="s">
        <v>36</v>
      </c>
      <c r="B71" s="11">
        <f>-((20-1)-0.5*(2+2+1))*LN((1-(B59)^2)*(1-(B69)^2))</f>
        <v>71.394365637864453</v>
      </c>
    </row>
    <row r="72" spans="1:2">
      <c r="A72" s="26" t="s">
        <v>38</v>
      </c>
      <c r="B72" s="12">
        <f>CHIDIST(B71,4)</f>
        <v>1.1522406900176864E-14</v>
      </c>
    </row>
    <row r="74" spans="1:2">
      <c r="A74" s="21" t="s">
        <v>37</v>
      </c>
      <c r="B74" s="11">
        <f>-((20-1)-0.5*(2+2+1))*LN((1-(B69)^2))</f>
        <v>19.911766658807782</v>
      </c>
    </row>
    <row r="75" spans="1:2">
      <c r="A75" s="26" t="s">
        <v>38</v>
      </c>
      <c r="B75" s="12">
        <f>CHIDIST(B74,4)</f>
        <v>5.1983103754472786E-4</v>
      </c>
    </row>
  </sheetData>
  <mergeCells count="16">
    <mergeCell ref="L27:L28"/>
    <mergeCell ref="M27:M28"/>
    <mergeCell ref="N27:N28"/>
    <mergeCell ref="O27:O28"/>
    <mergeCell ref="F27:F28"/>
    <mergeCell ref="G27:G28"/>
    <mergeCell ref="H27:H28"/>
    <mergeCell ref="I27:I28"/>
    <mergeCell ref="J27:J28"/>
    <mergeCell ref="K27:K28"/>
    <mergeCell ref="A1:A2"/>
    <mergeCell ref="B1:C1"/>
    <mergeCell ref="D1:E1"/>
    <mergeCell ref="A27:A28"/>
    <mergeCell ref="B27:C27"/>
    <mergeCell ref="D27:E27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9"/>
  <sheetViews>
    <sheetView topLeftCell="A41" zoomScale="90" zoomScaleNormal="90" workbookViewId="0">
      <selection sqref="A1:A2"/>
    </sheetView>
  </sheetViews>
  <sheetFormatPr defaultRowHeight="13.5"/>
  <cols>
    <col min="1" max="1" width="15.875" style="1" bestFit="1" customWidth="1"/>
    <col min="2" max="5" width="13.875" bestFit="1" customWidth="1"/>
    <col min="6" max="6" width="18.875" bestFit="1" customWidth="1"/>
    <col min="7" max="7" width="8.625" bestFit="1" customWidth="1"/>
    <col min="8" max="8" width="11.5" bestFit="1" customWidth="1"/>
    <col min="9" max="9" width="9.25" bestFit="1" customWidth="1"/>
    <col min="10" max="10" width="7.5" bestFit="1" customWidth="1"/>
    <col min="11" max="11" width="10.875" bestFit="1" customWidth="1"/>
    <col min="12" max="12" width="8.625" bestFit="1" customWidth="1"/>
    <col min="13" max="13" width="11.5" bestFit="1" customWidth="1"/>
    <col min="14" max="14" width="9.25" bestFit="1" customWidth="1"/>
    <col min="15" max="15" width="7.5" bestFit="1" customWidth="1"/>
  </cols>
  <sheetData>
    <row r="1" spans="1:11">
      <c r="A1" s="27" t="s">
        <v>2</v>
      </c>
      <c r="B1" s="29" t="s">
        <v>0</v>
      </c>
      <c r="C1" s="29"/>
      <c r="D1" s="29" t="s">
        <v>1</v>
      </c>
      <c r="E1" s="29"/>
      <c r="F1" s="1"/>
      <c r="G1" s="1"/>
      <c r="H1" s="1"/>
      <c r="I1" s="1"/>
    </row>
    <row r="2" spans="1:11" ht="16.5">
      <c r="A2" s="28"/>
      <c r="B2" s="8" t="s">
        <v>11</v>
      </c>
      <c r="C2" s="8" t="s">
        <v>12</v>
      </c>
      <c r="D2" s="8" t="s">
        <v>13</v>
      </c>
      <c r="E2" s="8" t="s">
        <v>14</v>
      </c>
      <c r="F2" s="1"/>
      <c r="G2" s="1"/>
      <c r="H2" s="1"/>
      <c r="I2" s="1"/>
      <c r="J2" s="3"/>
      <c r="K2" s="1"/>
    </row>
    <row r="3" spans="1:11">
      <c r="A3" s="6">
        <v>1</v>
      </c>
      <c r="B3" s="7">
        <v>46</v>
      </c>
      <c r="C3" s="7">
        <v>34</v>
      </c>
      <c r="D3" s="7">
        <v>28</v>
      </c>
      <c r="E3" s="7">
        <v>39</v>
      </c>
    </row>
    <row r="4" spans="1:11">
      <c r="A4" s="6">
        <v>2</v>
      </c>
      <c r="B4" s="7">
        <v>60</v>
      </c>
      <c r="C4" s="7">
        <v>31</v>
      </c>
      <c r="D4" s="7">
        <v>50</v>
      </c>
      <c r="E4" s="7">
        <v>46</v>
      </c>
    </row>
    <row r="5" spans="1:11">
      <c r="A5" s="6">
        <v>3</v>
      </c>
      <c r="B5" s="7">
        <v>81</v>
      </c>
      <c r="C5" s="7">
        <v>59</v>
      </c>
      <c r="D5" s="7">
        <v>63</v>
      </c>
      <c r="E5" s="7">
        <v>72</v>
      </c>
    </row>
    <row r="6" spans="1:11">
      <c r="A6" s="6">
        <v>4</v>
      </c>
      <c r="B6" s="7">
        <v>94</v>
      </c>
      <c r="C6" s="7">
        <v>84</v>
      </c>
      <c r="D6" s="7">
        <v>92</v>
      </c>
      <c r="E6" s="7">
        <v>92</v>
      </c>
    </row>
    <row r="7" spans="1:11">
      <c r="A7" s="6">
        <v>5</v>
      </c>
      <c r="B7" s="7">
        <v>76</v>
      </c>
      <c r="C7" s="7">
        <v>67</v>
      </c>
      <c r="D7" s="7">
        <v>86</v>
      </c>
      <c r="E7" s="7">
        <v>52</v>
      </c>
    </row>
    <row r="8" spans="1:11">
      <c r="A8" s="6">
        <v>6</v>
      </c>
      <c r="B8" s="7">
        <v>31</v>
      </c>
      <c r="C8" s="7">
        <v>53</v>
      </c>
      <c r="D8" s="7">
        <v>41</v>
      </c>
      <c r="E8" s="7">
        <v>39</v>
      </c>
    </row>
    <row r="9" spans="1:11">
      <c r="A9" s="6">
        <v>7</v>
      </c>
      <c r="B9" s="7">
        <v>34</v>
      </c>
      <c r="C9" s="7">
        <v>38</v>
      </c>
      <c r="D9" s="7">
        <v>25</v>
      </c>
      <c r="E9" s="7">
        <v>25</v>
      </c>
    </row>
    <row r="10" spans="1:11">
      <c r="A10" s="6">
        <v>8</v>
      </c>
      <c r="B10" s="7">
        <v>78</v>
      </c>
      <c r="C10" s="7">
        <v>75</v>
      </c>
      <c r="D10" s="7">
        <v>64</v>
      </c>
      <c r="E10" s="7">
        <v>76</v>
      </c>
    </row>
    <row r="11" spans="1:11">
      <c r="A11" s="6">
        <v>9</v>
      </c>
      <c r="B11" s="7">
        <v>54</v>
      </c>
      <c r="C11" s="7">
        <v>43</v>
      </c>
      <c r="D11" s="7">
        <v>38</v>
      </c>
      <c r="E11" s="7">
        <v>55</v>
      </c>
    </row>
    <row r="12" spans="1:11">
      <c r="A12" s="6">
        <v>10</v>
      </c>
      <c r="B12" s="7">
        <v>86</v>
      </c>
      <c r="C12" s="7">
        <v>53</v>
      </c>
      <c r="D12" s="7">
        <v>60</v>
      </c>
      <c r="E12" s="7">
        <v>70</v>
      </c>
    </row>
    <row r="13" spans="1:11">
      <c r="A13" s="6">
        <v>11</v>
      </c>
      <c r="B13" s="7">
        <v>53</v>
      </c>
      <c r="C13" s="7">
        <v>43</v>
      </c>
      <c r="D13" s="7">
        <v>34</v>
      </c>
      <c r="E13" s="7">
        <v>42</v>
      </c>
    </row>
    <row r="14" spans="1:11">
      <c r="A14" s="6">
        <v>12</v>
      </c>
      <c r="B14" s="7">
        <v>78</v>
      </c>
      <c r="C14" s="7">
        <v>31</v>
      </c>
      <c r="D14" s="7">
        <v>52</v>
      </c>
      <c r="E14" s="7">
        <v>67</v>
      </c>
    </row>
    <row r="15" spans="1:11">
      <c r="A15" s="6">
        <v>13</v>
      </c>
      <c r="B15" s="7">
        <v>96</v>
      </c>
      <c r="C15" s="7">
        <v>66</v>
      </c>
      <c r="D15" s="7">
        <v>77</v>
      </c>
      <c r="E15" s="7">
        <v>88</v>
      </c>
    </row>
    <row r="16" spans="1:11">
      <c r="A16" s="6">
        <v>14</v>
      </c>
      <c r="B16" s="7">
        <v>71</v>
      </c>
      <c r="C16" s="7">
        <v>90</v>
      </c>
      <c r="D16" s="7">
        <v>86</v>
      </c>
      <c r="E16" s="7">
        <v>65</v>
      </c>
    </row>
    <row r="17" spans="1:15">
      <c r="A17" s="6">
        <v>15</v>
      </c>
      <c r="B17" s="7">
        <v>67</v>
      </c>
      <c r="C17" s="7">
        <v>58</v>
      </c>
      <c r="D17" s="7">
        <v>60</v>
      </c>
      <c r="E17" s="7">
        <v>70</v>
      </c>
    </row>
    <row r="18" spans="1:15">
      <c r="A18" s="6">
        <v>16</v>
      </c>
      <c r="B18" s="7">
        <v>32</v>
      </c>
      <c r="C18" s="7">
        <v>68</v>
      </c>
      <c r="D18" s="7">
        <v>74</v>
      </c>
      <c r="E18" s="7">
        <v>45</v>
      </c>
    </row>
    <row r="19" spans="1:15">
      <c r="A19" s="6">
        <v>17</v>
      </c>
      <c r="B19" s="7">
        <v>44</v>
      </c>
      <c r="C19" s="7">
        <v>55</v>
      </c>
      <c r="D19" s="7">
        <v>60</v>
      </c>
      <c r="E19" s="7">
        <v>42</v>
      </c>
    </row>
    <row r="20" spans="1:15">
      <c r="A20" s="6">
        <v>18</v>
      </c>
      <c r="B20" s="7">
        <v>59</v>
      </c>
      <c r="C20" s="7">
        <v>46</v>
      </c>
      <c r="D20" s="7">
        <v>42</v>
      </c>
      <c r="E20" s="7">
        <v>67</v>
      </c>
    </row>
    <row r="21" spans="1:15">
      <c r="A21" s="6">
        <v>19</v>
      </c>
      <c r="B21" s="7">
        <v>76</v>
      </c>
      <c r="C21" s="7">
        <v>30</v>
      </c>
      <c r="D21" s="7">
        <v>37</v>
      </c>
      <c r="E21" s="7">
        <v>64</v>
      </c>
    </row>
    <row r="22" spans="1:15">
      <c r="A22" s="8">
        <v>20</v>
      </c>
      <c r="B22" s="9">
        <v>84</v>
      </c>
      <c r="C22" s="9">
        <v>51</v>
      </c>
      <c r="D22" s="9">
        <v>54</v>
      </c>
      <c r="E22" s="9">
        <v>79</v>
      </c>
    </row>
    <row r="23" spans="1:15">
      <c r="A23" s="4" t="s">
        <v>6</v>
      </c>
      <c r="B23" s="11">
        <f>AVERAGE(B3:B22)</f>
        <v>65</v>
      </c>
      <c r="C23" s="11">
        <f>AVERAGE(C3:C22)</f>
        <v>53.75</v>
      </c>
      <c r="D23" s="11">
        <f>AVERAGE(D3:D22)</f>
        <v>56.15</v>
      </c>
      <c r="E23" s="11">
        <f>AVERAGE(E3:E22)</f>
        <v>59.75</v>
      </c>
    </row>
    <row r="24" spans="1:15">
      <c r="A24" s="8" t="s">
        <v>7</v>
      </c>
      <c r="B24" s="12">
        <f>STDEV(B3:B22)</f>
        <v>20.279624204968318</v>
      </c>
      <c r="C24" s="12">
        <f>STDEV(C3:C22)</f>
        <v>17.462365547837894</v>
      </c>
      <c r="D24" s="12">
        <f>STDEV(D3:D22)</f>
        <v>19.751815372930054</v>
      </c>
      <c r="E24" s="12">
        <f>STDEV(E3:E22)</f>
        <v>18.023011606510746</v>
      </c>
    </row>
    <row r="25" spans="1:15">
      <c r="A25" s="6"/>
      <c r="B25" s="13"/>
      <c r="C25" s="13"/>
      <c r="D25" s="13"/>
      <c r="E25" s="13"/>
    </row>
    <row r="26" spans="1:15">
      <c r="A26" s="1" t="s">
        <v>15</v>
      </c>
    </row>
    <row r="27" spans="1:15" ht="13.5" customHeight="1">
      <c r="A27" s="27" t="s">
        <v>2</v>
      </c>
      <c r="B27" s="27" t="s">
        <v>0</v>
      </c>
      <c r="C27" s="27"/>
      <c r="D27" s="27" t="s">
        <v>1</v>
      </c>
      <c r="E27" s="27"/>
      <c r="F27" s="27" t="s">
        <v>16</v>
      </c>
      <c r="G27" s="27" t="s">
        <v>22</v>
      </c>
      <c r="H27" s="27" t="s">
        <v>17</v>
      </c>
      <c r="I27" s="27" t="s">
        <v>19</v>
      </c>
      <c r="J27" s="30" t="s">
        <v>18</v>
      </c>
      <c r="K27" s="27" t="s">
        <v>20</v>
      </c>
      <c r="L27" s="27" t="s">
        <v>21</v>
      </c>
      <c r="M27" s="27" t="s">
        <v>23</v>
      </c>
      <c r="N27" s="27" t="s">
        <v>24</v>
      </c>
      <c r="O27" s="30" t="s">
        <v>25</v>
      </c>
    </row>
    <row r="28" spans="1:15" ht="16.5">
      <c r="A28" s="28"/>
      <c r="B28" s="14" t="s">
        <v>11</v>
      </c>
      <c r="C28" s="14" t="s">
        <v>12</v>
      </c>
      <c r="D28" s="14" t="s">
        <v>13</v>
      </c>
      <c r="E28" s="14" t="s">
        <v>14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>
      <c r="A29" s="4">
        <v>1</v>
      </c>
      <c r="B29" s="11">
        <f>STANDARDIZE(B3,B$23,B$24)</f>
        <v>-0.93690099027304352</v>
      </c>
      <c r="C29" s="11">
        <f>STANDARDIZE(C3,C$23,C$24)</f>
        <v>-1.131003697402575</v>
      </c>
      <c r="D29" s="11">
        <f>STANDARDIZE(D3,D$23,D$24)</f>
        <v>-1.4251854560457107</v>
      </c>
      <c r="E29" s="11">
        <f>STANDARDIZE(E3,E$23,E$24)</f>
        <v>-1.1513059222857149</v>
      </c>
      <c r="F29" s="11">
        <f t="shared" ref="F29:F37" si="0">SUMPRODUCT($B$52:$C$52,B29:C29)</f>
        <v>-1.2496963984355536</v>
      </c>
      <c r="G29" s="11">
        <f t="shared" ref="G29:G37" si="1">SUMPRODUCT($D$52:$E$52,D29:E29)</f>
        <v>-1.4332394361744838</v>
      </c>
      <c r="H29" s="11">
        <f>F29^2</f>
        <v>1.5617410882627938</v>
      </c>
      <c r="I29" s="11">
        <f>G29^2</f>
        <v>2.0541752814057523</v>
      </c>
      <c r="J29" s="11">
        <f>F29*G29</f>
        <v>1.7911141614830559</v>
      </c>
      <c r="K29" s="11">
        <f>SUMPRODUCT($B$62:$C$62,B29:C29)</f>
        <v>-2.0679046876756186</v>
      </c>
      <c r="L29" s="11">
        <f>SUMPRODUCT($D$62:$E$62,D29:E29)</f>
        <v>-2.5764913783314256</v>
      </c>
      <c r="M29" s="11">
        <f>K29^2</f>
        <v>4.2762297973107977</v>
      </c>
      <c r="N29" s="11">
        <f>L29^2</f>
        <v>6.6383078226161691</v>
      </c>
      <c r="O29" s="11">
        <f>K29*L29</f>
        <v>5.3279385990073704</v>
      </c>
    </row>
    <row r="30" spans="1:15">
      <c r="A30" s="6">
        <v>2</v>
      </c>
      <c r="B30" s="13">
        <f t="shared" ref="B30:E45" si="2">STANDARDIZE(B4,B$23,B$24)</f>
        <v>-0.24655289217711671</v>
      </c>
      <c r="C30" s="13">
        <f t="shared" si="2"/>
        <v>-1.3028017273877763</v>
      </c>
      <c r="D30" s="13">
        <f t="shared" si="2"/>
        <v>-0.31136378524622094</v>
      </c>
      <c r="E30" s="13">
        <f t="shared" si="2"/>
        <v>-0.76291356296041357</v>
      </c>
      <c r="F30" s="13">
        <f t="shared" si="0"/>
        <v>-0.86028391523575887</v>
      </c>
      <c r="G30" s="13">
        <f t="shared" si="1"/>
        <v>-0.62792628048438115</v>
      </c>
      <c r="H30" s="13">
        <f t="shared" ref="H30:I45" si="3">F30^2</f>
        <v>0.7400884148133664</v>
      </c>
      <c r="I30" s="13">
        <f t="shared" si="3"/>
        <v>0.39429141372294968</v>
      </c>
      <c r="J30" s="13">
        <f t="shared" ref="J30:J48" si="4">F30*G30</f>
        <v>0.54019487905453067</v>
      </c>
      <c r="K30" s="13">
        <f t="shared" ref="K30:K48" si="5">SUMPRODUCT($B$62:$C$62,B30:C30)</f>
        <v>-1.5493546195648931</v>
      </c>
      <c r="L30" s="13">
        <f t="shared" ref="L30:L47" si="6">SUMPRODUCT($D$62:$E$62,D30:E30)</f>
        <v>-1.0742773482066346</v>
      </c>
      <c r="M30" s="13">
        <f t="shared" ref="M30:N48" si="7">K30^2</f>
        <v>2.4004997371670744</v>
      </c>
      <c r="N30" s="13">
        <f t="shared" si="7"/>
        <v>1.1540718208698788</v>
      </c>
      <c r="O30" s="13">
        <f t="shared" ref="O30:O48" si="8">K30*L30</f>
        <v>1.6644365721378724</v>
      </c>
    </row>
    <row r="31" spans="1:15">
      <c r="A31" s="6">
        <v>3</v>
      </c>
      <c r="B31" s="13">
        <f t="shared" si="2"/>
        <v>0.7889692549667735</v>
      </c>
      <c r="C31" s="13">
        <f t="shared" si="2"/>
        <v>0.30064655247410221</v>
      </c>
      <c r="D31" s="13">
        <f t="shared" si="2"/>
        <v>0.34680356568075033</v>
      </c>
      <c r="E31" s="13">
        <f t="shared" si="2"/>
        <v>0.67968662881927755</v>
      </c>
      <c r="F31" s="13">
        <f t="shared" si="0"/>
        <v>0.70779178981072055</v>
      </c>
      <c r="G31" s="13">
        <f t="shared" si="1"/>
        <v>0.59470888582028569</v>
      </c>
      <c r="H31" s="13">
        <f t="shared" si="3"/>
        <v>0.50096921772346326</v>
      </c>
      <c r="I31" s="13">
        <f t="shared" si="3"/>
        <v>0.35367865887360561</v>
      </c>
      <c r="J31" s="13">
        <f t="shared" si="4"/>
        <v>0.42093006671107946</v>
      </c>
      <c r="K31" s="13">
        <f t="shared" si="5"/>
        <v>1.0896158074408757</v>
      </c>
      <c r="L31" s="13">
        <f t="shared" si="6"/>
        <v>1.026490194500028</v>
      </c>
      <c r="M31" s="13">
        <f t="shared" si="7"/>
        <v>1.1872626078250315</v>
      </c>
      <c r="N31" s="13">
        <f t="shared" si="7"/>
        <v>1.0536821194047052</v>
      </c>
      <c r="O31" s="13">
        <f t="shared" si="8"/>
        <v>1.1184799421102896</v>
      </c>
    </row>
    <row r="32" spans="1:15">
      <c r="A32" s="6">
        <v>4</v>
      </c>
      <c r="B32" s="13">
        <f t="shared" si="2"/>
        <v>1.4300067746272769</v>
      </c>
      <c r="C32" s="13">
        <f t="shared" si="2"/>
        <v>1.7322968023507794</v>
      </c>
      <c r="D32" s="13">
        <f t="shared" si="2"/>
        <v>1.8150230408255323</v>
      </c>
      <c r="E32" s="13">
        <f t="shared" si="2"/>
        <v>1.7893790840344246</v>
      </c>
      <c r="F32" s="13">
        <f t="shared" si="0"/>
        <v>1.9106182501797613</v>
      </c>
      <c r="G32" s="13">
        <f t="shared" si="1"/>
        <v>2.0242083314026491</v>
      </c>
      <c r="H32" s="13">
        <f t="shared" si="3"/>
        <v>3.6504620979199727</v>
      </c>
      <c r="I32" s="13">
        <f t="shared" si="3"/>
        <v>4.0974193689198968</v>
      </c>
      <c r="J32" s="13">
        <f t="shared" si="4"/>
        <v>3.8674893801438239</v>
      </c>
      <c r="K32" s="13">
        <f t="shared" si="5"/>
        <v>3.1623035769780561</v>
      </c>
      <c r="L32" s="13">
        <f t="shared" si="6"/>
        <v>3.6044021248599569</v>
      </c>
      <c r="M32" s="13">
        <f t="shared" si="7"/>
        <v>10.000163912968208</v>
      </c>
      <c r="N32" s="13">
        <f t="shared" si="7"/>
        <v>12.991714677694972</v>
      </c>
      <c r="O32" s="13">
        <f t="shared" si="8"/>
        <v>11.398213732311948</v>
      </c>
    </row>
    <row r="33" spans="1:15">
      <c r="A33" s="6">
        <v>5</v>
      </c>
      <c r="B33" s="13">
        <f t="shared" si="2"/>
        <v>0.54241636278965677</v>
      </c>
      <c r="C33" s="13">
        <f t="shared" si="2"/>
        <v>0.75877463243463894</v>
      </c>
      <c r="D33" s="13">
        <f t="shared" si="2"/>
        <v>1.5112534942438534</v>
      </c>
      <c r="E33" s="13">
        <f t="shared" si="2"/>
        <v>-0.43000582639586943</v>
      </c>
      <c r="F33" s="13">
        <f t="shared" si="0"/>
        <v>0.77848255588538384</v>
      </c>
      <c r="G33" s="13">
        <f t="shared" si="1"/>
        <v>0.50355494119035482</v>
      </c>
      <c r="H33" s="13">
        <f t="shared" si="3"/>
        <v>0.60603508981783982</v>
      </c>
      <c r="I33" s="13">
        <f t="shared" si="3"/>
        <v>0.25356757879722169</v>
      </c>
      <c r="J33" s="13">
        <f t="shared" si="4"/>
        <v>0.39200873764658156</v>
      </c>
      <c r="K33" s="13">
        <f t="shared" si="5"/>
        <v>1.3011909952242957</v>
      </c>
      <c r="L33" s="13">
        <f t="shared" si="6"/>
        <v>1.0812476678479839</v>
      </c>
      <c r="M33" s="13">
        <f t="shared" si="7"/>
        <v>1.6930980060527931</v>
      </c>
      <c r="N33" s="13">
        <f t="shared" si="7"/>
        <v>1.169096519226704</v>
      </c>
      <c r="O33" s="13">
        <f t="shared" si="8"/>
        <v>1.4069097290110668</v>
      </c>
    </row>
    <row r="34" spans="1:15">
      <c r="A34" s="6">
        <v>6</v>
      </c>
      <c r="B34" s="13">
        <f t="shared" si="2"/>
        <v>-1.6765596668043936</v>
      </c>
      <c r="C34" s="13">
        <f t="shared" si="2"/>
        <v>-4.2949507496300318E-2</v>
      </c>
      <c r="D34" s="13">
        <f t="shared" si="2"/>
        <v>-0.76701810511873947</v>
      </c>
      <c r="E34" s="13">
        <f t="shared" si="2"/>
        <v>-1.1513059222857149</v>
      </c>
      <c r="F34" s="13">
        <f t="shared" si="0"/>
        <v>-1.1890020971726079</v>
      </c>
      <c r="G34" s="13">
        <f t="shared" si="1"/>
        <v>-1.0986530609363756</v>
      </c>
      <c r="H34" s="13">
        <f t="shared" si="3"/>
        <v>1.4137259870808596</v>
      </c>
      <c r="I34" s="13">
        <f t="shared" si="3"/>
        <v>1.2070385483048673</v>
      </c>
      <c r="J34" s="13">
        <f t="shared" si="4"/>
        <v>1.3063007935184556</v>
      </c>
      <c r="K34" s="13">
        <f t="shared" si="5"/>
        <v>-1.7195091743006938</v>
      </c>
      <c r="L34" s="13">
        <f t="shared" si="6"/>
        <v>-1.9183240274044544</v>
      </c>
      <c r="M34" s="13">
        <f t="shared" si="7"/>
        <v>2.9567118005042539</v>
      </c>
      <c r="N34" s="13">
        <f t="shared" si="7"/>
        <v>3.6799670741172461</v>
      </c>
      <c r="O34" s="13">
        <f t="shared" si="8"/>
        <v>3.2985757644034148</v>
      </c>
    </row>
    <row r="35" spans="1:15">
      <c r="A35" s="6">
        <v>7</v>
      </c>
      <c r="B35" s="13">
        <f t="shared" si="2"/>
        <v>-1.5286279314981237</v>
      </c>
      <c r="C35" s="13">
        <f t="shared" si="2"/>
        <v>-0.90193965742230664</v>
      </c>
      <c r="D35" s="13">
        <f t="shared" si="2"/>
        <v>-1.5770702293365502</v>
      </c>
      <c r="E35" s="13">
        <f t="shared" si="2"/>
        <v>-1.9280906409363179</v>
      </c>
      <c r="F35" s="13">
        <f t="shared" si="0"/>
        <v>-1.5402276706179361</v>
      </c>
      <c r="G35" s="13">
        <f t="shared" si="1"/>
        <v>-1.9886317948806558</v>
      </c>
      <c r="H35" s="13">
        <f t="shared" si="3"/>
        <v>2.3723012773371535</v>
      </c>
      <c r="I35" s="13">
        <f t="shared" si="3"/>
        <v>3.9546564156102586</v>
      </c>
      <c r="J35" s="13">
        <f t="shared" si="4"/>
        <v>3.0629457171457979</v>
      </c>
      <c r="K35" s="13">
        <f t="shared" si="5"/>
        <v>-2.4305675889204306</v>
      </c>
      <c r="L35" s="13">
        <f t="shared" si="6"/>
        <v>-3.505160870272868</v>
      </c>
      <c r="M35" s="13">
        <f t="shared" si="7"/>
        <v>5.9076588043104747</v>
      </c>
      <c r="N35" s="13">
        <f t="shared" si="7"/>
        <v>12.28615272649205</v>
      </c>
      <c r="O35" s="13">
        <f t="shared" si="8"/>
        <v>8.5195304052373633</v>
      </c>
    </row>
    <row r="36" spans="1:15">
      <c r="A36" s="6">
        <v>8</v>
      </c>
      <c r="B36" s="13">
        <f t="shared" si="2"/>
        <v>0.64103751966050349</v>
      </c>
      <c r="C36" s="13">
        <f t="shared" si="2"/>
        <v>1.2169027123951757</v>
      </c>
      <c r="D36" s="13">
        <f t="shared" si="2"/>
        <v>0.39743182344436345</v>
      </c>
      <c r="E36" s="13">
        <f t="shared" si="2"/>
        <v>0.90162511986230687</v>
      </c>
      <c r="F36" s="13">
        <f t="shared" si="0"/>
        <v>1.0892929626482577</v>
      </c>
      <c r="G36" s="13">
        <f t="shared" si="1"/>
        <v>0.75706919023345676</v>
      </c>
      <c r="H36" s="13">
        <f t="shared" si="3"/>
        <v>1.1865591584750186</v>
      </c>
      <c r="I36" s="13">
        <f t="shared" si="3"/>
        <v>0.57315375880074193</v>
      </c>
      <c r="J36" s="13">
        <f t="shared" si="4"/>
        <v>0.82467014115911952</v>
      </c>
      <c r="K36" s="13">
        <f t="shared" si="5"/>
        <v>1.8579402320556793</v>
      </c>
      <c r="L36" s="13">
        <f t="shared" si="6"/>
        <v>1.2990569433066703</v>
      </c>
      <c r="M36" s="13">
        <f t="shared" si="7"/>
        <v>3.4519419058911112</v>
      </c>
      <c r="N36" s="13">
        <f t="shared" si="7"/>
        <v>1.6875489419532697</v>
      </c>
      <c r="O36" s="13">
        <f t="shared" si="8"/>
        <v>2.4135701587007365</v>
      </c>
    </row>
    <row r="37" spans="1:15">
      <c r="A37" s="6">
        <v>9</v>
      </c>
      <c r="B37" s="13">
        <f t="shared" si="2"/>
        <v>-0.54241636278965677</v>
      </c>
      <c r="C37" s="13">
        <f t="shared" si="2"/>
        <v>-0.61560960744697113</v>
      </c>
      <c r="D37" s="13">
        <f t="shared" si="2"/>
        <v>-0.91890287840957896</v>
      </c>
      <c r="E37" s="13">
        <f t="shared" si="2"/>
        <v>-0.26355195811359738</v>
      </c>
      <c r="F37" s="13">
        <f t="shared" si="0"/>
        <v>-0.7027935574048616</v>
      </c>
      <c r="G37" s="13">
        <f t="shared" si="1"/>
        <v>-0.62937373764267224</v>
      </c>
      <c r="H37" s="13">
        <f t="shared" si="3"/>
        <v>0.49391878432978048</v>
      </c>
      <c r="I37" s="13">
        <f t="shared" si="3"/>
        <v>0.39611130163430724</v>
      </c>
      <c r="J37" s="13">
        <f t="shared" si="4"/>
        <v>0.44231980801508769</v>
      </c>
      <c r="K37" s="13">
        <f t="shared" si="5"/>
        <v>-1.1580259702366278</v>
      </c>
      <c r="L37" s="13">
        <f t="shared" si="6"/>
        <v>-1.1824548365231764</v>
      </c>
      <c r="M37" s="13">
        <f t="shared" si="7"/>
        <v>1.3410241477424831</v>
      </c>
      <c r="N37" s="13">
        <f t="shared" si="7"/>
        <v>1.3981994404170519</v>
      </c>
      <c r="O37" s="13">
        <f t="shared" si="8"/>
        <v>1.3693134093257444</v>
      </c>
    </row>
    <row r="38" spans="1:15">
      <c r="A38" s="6">
        <v>10</v>
      </c>
      <c r="B38" s="13">
        <f t="shared" si="2"/>
        <v>1.0355221471438902</v>
      </c>
      <c r="C38" s="13">
        <f t="shared" si="2"/>
        <v>-4.2949507496300318E-2</v>
      </c>
      <c r="D38" s="13">
        <f t="shared" si="2"/>
        <v>0.19491879238991078</v>
      </c>
      <c r="E38" s="13">
        <f t="shared" si="2"/>
        <v>0.56871738329776278</v>
      </c>
      <c r="F38" s="13">
        <f t="shared" ref="F38:F48" si="9">SUMPRODUCT($B$52:$C$52,B38:C38)</f>
        <v>0.69765222252047498</v>
      </c>
      <c r="G38" s="13">
        <f t="shared" ref="G38:G48" si="10">SUMPRODUCT($D$52:$E$52,D38:E38)</f>
        <v>0.4491851999140638</v>
      </c>
      <c r="H38" s="13">
        <f t="shared" si="3"/>
        <v>0.48671862358775836</v>
      </c>
      <c r="I38" s="13">
        <f t="shared" si="3"/>
        <v>0.20176734382183747</v>
      </c>
      <c r="J38" s="13">
        <f t="shared" si="4"/>
        <v>0.3133750530433505</v>
      </c>
      <c r="K38" s="13">
        <f t="shared" si="5"/>
        <v>0.9925726396475899</v>
      </c>
      <c r="L38" s="13">
        <f t="shared" si="6"/>
        <v>0.7636361756876735</v>
      </c>
      <c r="M38" s="13">
        <f t="shared" si="7"/>
        <v>0.98520044497698434</v>
      </c>
      <c r="N38" s="13">
        <f t="shared" si="7"/>
        <v>0.58314020881889539</v>
      </c>
      <c r="O38" s="13">
        <f t="shared" si="8"/>
        <v>0.75796437463270483</v>
      </c>
    </row>
    <row r="39" spans="1:15">
      <c r="A39" s="6">
        <v>11</v>
      </c>
      <c r="B39" s="13">
        <f t="shared" si="2"/>
        <v>-0.59172694122508007</v>
      </c>
      <c r="C39" s="13">
        <f t="shared" si="2"/>
        <v>-0.61560960744697113</v>
      </c>
      <c r="D39" s="13">
        <f t="shared" si="2"/>
        <v>-1.1214159094640317</v>
      </c>
      <c r="E39" s="13">
        <f t="shared" si="2"/>
        <v>-0.98485205400344289</v>
      </c>
      <c r="F39" s="13">
        <f t="shared" si="9"/>
        <v>-0.73709636321746319</v>
      </c>
      <c r="G39" s="13">
        <f t="shared" si="10"/>
        <v>-1.1763477870953696</v>
      </c>
      <c r="H39" s="13">
        <f t="shared" si="3"/>
        <v>0.5433110486684104</v>
      </c>
      <c r="I39" s="13">
        <f t="shared" si="3"/>
        <v>1.3837941162041729</v>
      </c>
      <c r="J39" s="13">
        <f t="shared" si="4"/>
        <v>0.86708167574690764</v>
      </c>
      <c r="K39" s="13">
        <f t="shared" si="5"/>
        <v>-1.2073365486720511</v>
      </c>
      <c r="L39" s="13">
        <f t="shared" si="6"/>
        <v>-2.1062679634674746</v>
      </c>
      <c r="M39" s="13">
        <f t="shared" si="7"/>
        <v>1.4576615417593399</v>
      </c>
      <c r="N39" s="13">
        <f t="shared" si="7"/>
        <v>4.4363647339294232</v>
      </c>
      <c r="O39" s="13">
        <f t="shared" si="8"/>
        <v>2.5429742935913304</v>
      </c>
    </row>
    <row r="40" spans="1:15">
      <c r="A40" s="6">
        <v>12</v>
      </c>
      <c r="B40" s="13">
        <f t="shared" si="2"/>
        <v>0.64103751966050349</v>
      </c>
      <c r="C40" s="13">
        <f t="shared" si="2"/>
        <v>-1.3028017273877763</v>
      </c>
      <c r="D40" s="13">
        <f t="shared" si="2"/>
        <v>-0.2101072697189946</v>
      </c>
      <c r="E40" s="13">
        <f t="shared" si="2"/>
        <v>0.40226351501549079</v>
      </c>
      <c r="F40" s="13">
        <f t="shared" si="9"/>
        <v>-0.24283341060893177</v>
      </c>
      <c r="G40" s="13">
        <f t="shared" si="10"/>
        <v>0.14081872387524053</v>
      </c>
      <c r="H40" s="13">
        <f t="shared" si="3"/>
        <v>5.8968065307966055E-2</v>
      </c>
      <c r="I40" s="13">
        <f t="shared" si="3"/>
        <v>1.9829912993851236E-2</v>
      </c>
      <c r="J40" s="13">
        <f t="shared" si="4"/>
        <v>-3.4195490996222065E-2</v>
      </c>
      <c r="K40" s="13">
        <f t="shared" si="5"/>
        <v>-0.66176420772727285</v>
      </c>
      <c r="L40" s="13">
        <f t="shared" si="6"/>
        <v>0.19215624529649619</v>
      </c>
      <c r="M40" s="13">
        <f t="shared" si="7"/>
        <v>0.43793186662890515</v>
      </c>
      <c r="N40" s="13">
        <f t="shared" si="7"/>
        <v>3.6924022606447213E-2</v>
      </c>
      <c r="O40" s="13">
        <f t="shared" si="8"/>
        <v>-0.12716212542848329</v>
      </c>
    </row>
    <row r="41" spans="1:15">
      <c r="A41" s="6">
        <v>13</v>
      </c>
      <c r="B41" s="13">
        <f t="shared" si="2"/>
        <v>1.5286279314981237</v>
      </c>
      <c r="C41" s="13">
        <f t="shared" si="2"/>
        <v>0.70150862243957179</v>
      </c>
      <c r="D41" s="13">
        <f t="shared" si="2"/>
        <v>1.0555991743713347</v>
      </c>
      <c r="E41" s="13">
        <f t="shared" si="2"/>
        <v>1.567440592991395</v>
      </c>
      <c r="F41" s="13">
        <f t="shared" si="9"/>
        <v>1.4342630727452053</v>
      </c>
      <c r="G41" s="13">
        <f t="shared" si="10"/>
        <v>1.501524238271515</v>
      </c>
      <c r="H41" s="13">
        <f t="shared" si="3"/>
        <v>2.0571105618405179</v>
      </c>
      <c r="I41" s="13">
        <f t="shared" si="3"/>
        <v>2.2545750381168537</v>
      </c>
      <c r="J41" s="13">
        <f t="shared" si="4"/>
        <v>2.1535807677847068</v>
      </c>
      <c r="K41" s="13">
        <f t="shared" si="5"/>
        <v>2.2301365539376956</v>
      </c>
      <c r="L41" s="13">
        <f t="shared" si="6"/>
        <v>2.6230397673627297</v>
      </c>
      <c r="M41" s="13">
        <f t="shared" si="7"/>
        <v>4.9735090492091008</v>
      </c>
      <c r="N41" s="13">
        <f t="shared" si="7"/>
        <v>6.8803376211663227</v>
      </c>
      <c r="O41" s="13">
        <f t="shared" si="8"/>
        <v>5.8497368676278532</v>
      </c>
    </row>
    <row r="42" spans="1:15">
      <c r="A42" s="6">
        <v>14</v>
      </c>
      <c r="B42" s="13">
        <f t="shared" si="2"/>
        <v>0.29586347061254004</v>
      </c>
      <c r="C42" s="13">
        <f t="shared" si="2"/>
        <v>2.0758928623211821</v>
      </c>
      <c r="D42" s="13">
        <f t="shared" si="2"/>
        <v>1.5112534942438534</v>
      </c>
      <c r="E42" s="13">
        <f t="shared" si="2"/>
        <v>0.29129426949397608</v>
      </c>
      <c r="F42" s="13">
        <f t="shared" si="9"/>
        <v>1.30330731284318</v>
      </c>
      <c r="G42" s="13">
        <f t="shared" si="10"/>
        <v>0.94757933672363415</v>
      </c>
      <c r="H42" s="13">
        <f t="shared" si="3"/>
        <v>1.6986099517105107</v>
      </c>
      <c r="I42" s="13">
        <f t="shared" si="3"/>
        <v>0.89790659938560247</v>
      </c>
      <c r="J42" s="13">
        <f t="shared" si="4"/>
        <v>1.2349870790510025</v>
      </c>
      <c r="K42" s="13">
        <f t="shared" si="5"/>
        <v>2.3717563329337219</v>
      </c>
      <c r="L42" s="13">
        <f t="shared" si="6"/>
        <v>1.8025477637378295</v>
      </c>
      <c r="M42" s="13">
        <f t="shared" si="7"/>
        <v>5.6252281028112163</v>
      </c>
      <c r="N42" s="13">
        <f t="shared" si="7"/>
        <v>3.2491784405562503</v>
      </c>
      <c r="O42" s="13">
        <f t="shared" si="8"/>
        <v>4.2752040740607153</v>
      </c>
    </row>
    <row r="43" spans="1:15">
      <c r="A43" s="6">
        <v>15</v>
      </c>
      <c r="B43" s="13">
        <f t="shared" si="2"/>
        <v>9.8621156870846688E-2</v>
      </c>
      <c r="C43" s="13">
        <f t="shared" si="2"/>
        <v>0.24338054247903512</v>
      </c>
      <c r="D43" s="13">
        <f t="shared" si="2"/>
        <v>0.19491879238991078</v>
      </c>
      <c r="E43" s="13">
        <f t="shared" si="2"/>
        <v>0.56871738329776278</v>
      </c>
      <c r="F43" s="13">
        <f t="shared" si="9"/>
        <v>0.19727690904209061</v>
      </c>
      <c r="G43" s="13">
        <f t="shared" si="10"/>
        <v>0.4491851999140638</v>
      </c>
      <c r="H43" s="13">
        <f t="shared" si="3"/>
        <v>3.8918178841201294E-2</v>
      </c>
      <c r="I43" s="13">
        <f t="shared" si="3"/>
        <v>0.20176734382183747</v>
      </c>
      <c r="J43" s="13">
        <f t="shared" si="4"/>
        <v>8.8613867826500048E-2</v>
      </c>
      <c r="K43" s="13">
        <f t="shared" si="5"/>
        <v>0.34200169934988178</v>
      </c>
      <c r="L43" s="13">
        <f t="shared" si="6"/>
        <v>0.7636361756876735</v>
      </c>
      <c r="M43" s="13">
        <f t="shared" si="7"/>
        <v>0.11696516235820693</v>
      </c>
      <c r="N43" s="13">
        <f t="shared" si="7"/>
        <v>0.58314020881889539</v>
      </c>
      <c r="O43" s="13">
        <f t="shared" si="8"/>
        <v>0.26116486977022924</v>
      </c>
    </row>
    <row r="44" spans="1:15">
      <c r="A44" s="6">
        <v>16</v>
      </c>
      <c r="B44" s="13">
        <f t="shared" si="2"/>
        <v>-1.6272490883689703</v>
      </c>
      <c r="C44" s="13">
        <f t="shared" si="2"/>
        <v>0.81604064242970598</v>
      </c>
      <c r="D44" s="13">
        <f t="shared" si="2"/>
        <v>0.90371440108049517</v>
      </c>
      <c r="E44" s="13">
        <f t="shared" si="2"/>
        <v>-0.81839818572117085</v>
      </c>
      <c r="F44" s="13">
        <f t="shared" si="9"/>
        <v>-0.70056530047687371</v>
      </c>
      <c r="G44" s="13">
        <f t="shared" si="10"/>
        <v>-4.4384079701203005E-2</v>
      </c>
      <c r="H44" s="13">
        <f t="shared" si="3"/>
        <v>0.49079174023225236</v>
      </c>
      <c r="I44" s="13">
        <f t="shared" si="3"/>
        <v>1.9699465309227409E-3</v>
      </c>
      <c r="J44" s="13">
        <f t="shared" si="4"/>
        <v>3.1093946132262795E-2</v>
      </c>
      <c r="K44" s="13">
        <f t="shared" si="5"/>
        <v>-0.81120844593926433</v>
      </c>
      <c r="L44" s="13">
        <f t="shared" si="6"/>
        <v>8.5316215359324321E-2</v>
      </c>
      <c r="M44" s="13">
        <f t="shared" si="7"/>
        <v>0.65805914276319633</v>
      </c>
      <c r="N44" s="13">
        <f t="shared" si="7"/>
        <v>7.2788566032386069E-3</v>
      </c>
      <c r="O44" s="13">
        <f t="shared" si="8"/>
        <v>-6.9209234475057071E-2</v>
      </c>
    </row>
    <row r="45" spans="1:15">
      <c r="A45" s="6">
        <v>17</v>
      </c>
      <c r="B45" s="13">
        <f t="shared" si="2"/>
        <v>-1.0355221471438902</v>
      </c>
      <c r="C45" s="13">
        <f t="shared" si="2"/>
        <v>7.1582512493833864E-2</v>
      </c>
      <c r="D45" s="13">
        <f t="shared" si="2"/>
        <v>0.19491879238991078</v>
      </c>
      <c r="E45" s="13">
        <f t="shared" si="2"/>
        <v>-0.98485205400344289</v>
      </c>
      <c r="F45" s="13">
        <f t="shared" si="9"/>
        <v>-0.68251442282437047</v>
      </c>
      <c r="G45" s="13">
        <f t="shared" si="10"/>
        <v>-0.5071750366191532</v>
      </c>
      <c r="H45" s="13">
        <f t="shared" si="3"/>
        <v>0.46582593736328354</v>
      </c>
      <c r="I45" s="13">
        <f t="shared" si="3"/>
        <v>0.2572265177696394</v>
      </c>
      <c r="J45" s="13">
        <f t="shared" si="4"/>
        <v>0.3461542773890503</v>
      </c>
      <c r="K45" s="13">
        <f t="shared" si="5"/>
        <v>-0.96393963465005639</v>
      </c>
      <c r="L45" s="13">
        <f t="shared" si="6"/>
        <v>-0.78993326161353217</v>
      </c>
      <c r="M45" s="13">
        <f t="shared" si="7"/>
        <v>0.92917961924928416</v>
      </c>
      <c r="N45" s="13">
        <f t="shared" si="7"/>
        <v>0.62399455780339308</v>
      </c>
      <c r="O45" s="13">
        <f t="shared" si="8"/>
        <v>0.76144797959767563</v>
      </c>
    </row>
    <row r="46" spans="1:15">
      <c r="A46" s="6">
        <v>18</v>
      </c>
      <c r="B46" s="13">
        <f t="shared" ref="B46:E48" si="11">STANDARDIZE(B20,B$23,B$24)</f>
        <v>-0.29586347061254004</v>
      </c>
      <c r="C46" s="13">
        <f t="shared" si="11"/>
        <v>-0.44381157746176991</v>
      </c>
      <c r="D46" s="13">
        <f t="shared" si="11"/>
        <v>-0.71638984735512634</v>
      </c>
      <c r="E46" s="13">
        <f t="shared" si="11"/>
        <v>0.40226351501549079</v>
      </c>
      <c r="F46" s="13">
        <f t="shared" si="9"/>
        <v>-0.44045273016522757</v>
      </c>
      <c r="G46" s="13">
        <f t="shared" si="10"/>
        <v>-0.11655541092330418</v>
      </c>
      <c r="H46" s="13">
        <f t="shared" ref="H46:I48" si="12">F46^2</f>
        <v>0.19399860751000278</v>
      </c>
      <c r="I46" s="13">
        <f t="shared" si="12"/>
        <v>1.3585163815500295E-2</v>
      </c>
      <c r="J46" s="13">
        <f t="shared" si="4"/>
        <v>5.1337148956699316E-2</v>
      </c>
      <c r="K46" s="13">
        <f t="shared" si="5"/>
        <v>-0.73967504807430995</v>
      </c>
      <c r="L46" s="13">
        <f t="shared" si="6"/>
        <v>-0.31412633233963555</v>
      </c>
      <c r="M46" s="13">
        <f t="shared" si="7"/>
        <v>0.54711917674373278</v>
      </c>
      <c r="N46" s="13">
        <f t="shared" si="7"/>
        <v>9.8675352669151159E-2</v>
      </c>
      <c r="O46" s="13">
        <f t="shared" si="8"/>
        <v>0.23235140997472659</v>
      </c>
    </row>
    <row r="47" spans="1:15">
      <c r="A47" s="6">
        <v>19</v>
      </c>
      <c r="B47" s="13">
        <f t="shared" si="11"/>
        <v>0.54241636278965677</v>
      </c>
      <c r="C47" s="13">
        <f t="shared" si="11"/>
        <v>-1.3600677373828434</v>
      </c>
      <c r="D47" s="13">
        <f t="shared" si="11"/>
        <v>-0.9695311361731922</v>
      </c>
      <c r="E47" s="13">
        <f t="shared" si="11"/>
        <v>0.23580964673321872</v>
      </c>
      <c r="F47" s="13">
        <f t="shared" si="9"/>
        <v>-0.34171462162634364</v>
      </c>
      <c r="G47" s="13">
        <f t="shared" si="10"/>
        <v>-0.34770964652256409</v>
      </c>
      <c r="H47" s="13">
        <f t="shared" si="12"/>
        <v>0.1167688826332352</v>
      </c>
      <c r="I47" s="13">
        <f t="shared" si="12"/>
        <v>0.12090199828484646</v>
      </c>
      <c r="J47" s="13">
        <f t="shared" si="4"/>
        <v>0.11881747029728768</v>
      </c>
      <c r="K47" s="13">
        <f t="shared" si="5"/>
        <v>-0.8176513745931866</v>
      </c>
      <c r="L47" s="13">
        <f t="shared" si="6"/>
        <v>-0.73372148943997351</v>
      </c>
      <c r="M47" s="13">
        <f t="shared" si="7"/>
        <v>0.66855377037412755</v>
      </c>
      <c r="N47" s="13">
        <f t="shared" si="7"/>
        <v>0.53834722406601321</v>
      </c>
      <c r="O47" s="13">
        <f t="shared" si="8"/>
        <v>0.59992838440915464</v>
      </c>
    </row>
    <row r="48" spans="1:15">
      <c r="A48" s="8">
        <v>20</v>
      </c>
      <c r="B48" s="12">
        <f t="shared" si="11"/>
        <v>0.93690099027304352</v>
      </c>
      <c r="C48" s="12">
        <f t="shared" si="11"/>
        <v>-0.15748152748643449</v>
      </c>
      <c r="D48" s="12">
        <f t="shared" si="11"/>
        <v>-0.10885075419176825</v>
      </c>
      <c r="E48" s="12">
        <f t="shared" si="11"/>
        <v>1.0680789881445789</v>
      </c>
      <c r="F48" s="12">
        <f t="shared" si="9"/>
        <v>0.5684954121108543</v>
      </c>
      <c r="G48" s="12">
        <f t="shared" si="10"/>
        <v>0.60216222363489957</v>
      </c>
      <c r="H48" s="12">
        <f t="shared" si="12"/>
        <v>0.32318703359109008</v>
      </c>
      <c r="I48" s="12">
        <f t="shared" si="12"/>
        <v>0.36259934357292678</v>
      </c>
      <c r="J48" s="12">
        <f t="shared" si="4"/>
        <v>0.34232646148291063</v>
      </c>
      <c r="K48" s="12">
        <f t="shared" si="5"/>
        <v>0.77941946278660901</v>
      </c>
      <c r="L48" s="12">
        <f>SUMPRODUCT($D$62:$E$62,D48:E48)</f>
        <v>0.95922823395281065</v>
      </c>
      <c r="M48" s="12">
        <f t="shared" si="7"/>
        <v>0.60749469897056618</v>
      </c>
      <c r="N48" s="12">
        <f t="shared" si="7"/>
        <v>0.92011880481222807</v>
      </c>
      <c r="O48" s="12">
        <f t="shared" si="8"/>
        <v>0.74764115479724735</v>
      </c>
    </row>
    <row r="49" spans="1:15">
      <c r="G49" s="23" t="s">
        <v>35</v>
      </c>
      <c r="H49" s="15">
        <f>SUM(H29:H48)</f>
        <v>19.00000974704648</v>
      </c>
      <c r="I49" s="15">
        <f>SUM(I29:I48)</f>
        <v>19.000015650387596</v>
      </c>
      <c r="J49" s="15">
        <f>SUM(J29:J48)</f>
        <v>18.161145941591986</v>
      </c>
      <c r="L49" s="25" t="s">
        <v>8</v>
      </c>
      <c r="M49" s="15">
        <f>SUM(M29:M48)</f>
        <v>50.221493295616881</v>
      </c>
      <c r="N49" s="15">
        <f>SUM(N29:N48)</f>
        <v>60.016241174642317</v>
      </c>
      <c r="O49" s="15">
        <f>SUM(O29:O48)</f>
        <v>52.349010360803895</v>
      </c>
    </row>
    <row r="50" spans="1:15">
      <c r="G50" s="1"/>
      <c r="H50" s="2"/>
      <c r="I50" s="2"/>
      <c r="J50" s="2"/>
    </row>
    <row r="51" spans="1:15" ht="16.5">
      <c r="A51" s="14"/>
      <c r="B51" s="16" t="s">
        <v>26</v>
      </c>
      <c r="C51" s="16" t="s">
        <v>27</v>
      </c>
      <c r="D51" s="16" t="s">
        <v>28</v>
      </c>
      <c r="E51" s="16" t="s">
        <v>29</v>
      </c>
    </row>
    <row r="52" spans="1:15">
      <c r="A52" s="8" t="s">
        <v>9</v>
      </c>
      <c r="B52" s="12">
        <v>0.6956480110555614</v>
      </c>
      <c r="C52" s="12">
        <v>0.5286835837666497</v>
      </c>
      <c r="D52" s="12">
        <v>0.50836063923084673</v>
      </c>
      <c r="E52" s="12">
        <v>0.61558898725155475</v>
      </c>
      <c r="I52" s="2"/>
    </row>
    <row r="54" spans="1:15">
      <c r="A54" s="4" t="s">
        <v>3</v>
      </c>
      <c r="B54" s="11">
        <f>H49/(20-1)</f>
        <v>1.0000005130024463</v>
      </c>
      <c r="C54" s="2"/>
    </row>
    <row r="55" spans="1:15">
      <c r="A55" s="6" t="s">
        <v>4</v>
      </c>
      <c r="B55" s="13">
        <f>I49/(20-1)</f>
        <v>1.0000008237046103</v>
      </c>
      <c r="C55" s="2"/>
    </row>
    <row r="56" spans="1:15" ht="27">
      <c r="A56" s="18" t="s">
        <v>5</v>
      </c>
      <c r="B56" s="12">
        <f>J49/(20-1)</f>
        <v>0.95584978639957818</v>
      </c>
      <c r="C56" s="2"/>
    </row>
    <row r="57" spans="1:15">
      <c r="A57" s="19"/>
      <c r="B57" s="13"/>
      <c r="C57" s="2"/>
    </row>
    <row r="58" spans="1:15">
      <c r="A58" s="20" t="s">
        <v>31</v>
      </c>
      <c r="B58" s="11">
        <f>B56</f>
        <v>0.95584978639957818</v>
      </c>
      <c r="C58" s="2"/>
    </row>
    <row r="59" spans="1:15">
      <c r="A59" s="18" t="s">
        <v>32</v>
      </c>
      <c r="B59" s="12">
        <f>SQRT(B58)</f>
        <v>0.97767570615188049</v>
      </c>
      <c r="C59" s="2"/>
    </row>
    <row r="60" spans="1:15">
      <c r="B60" s="2"/>
      <c r="C60" s="2"/>
    </row>
    <row r="61" spans="1:15" ht="16.5">
      <c r="A61" s="4"/>
      <c r="B61" s="17" t="s">
        <v>26</v>
      </c>
      <c r="C61" s="17" t="s">
        <v>27</v>
      </c>
      <c r="D61" s="17" t="s">
        <v>28</v>
      </c>
      <c r="E61" s="17" t="s">
        <v>29</v>
      </c>
      <c r="F61" s="14" t="s">
        <v>30</v>
      </c>
    </row>
    <row r="62" spans="1:15">
      <c r="A62" s="14" t="s">
        <v>10</v>
      </c>
      <c r="B62" s="15">
        <v>1</v>
      </c>
      <c r="C62" s="15">
        <v>1</v>
      </c>
      <c r="D62" s="15">
        <v>1</v>
      </c>
      <c r="E62" s="15">
        <v>1</v>
      </c>
      <c r="F62" s="15">
        <f>SUMPRODUCT(B52:E52,B62:E62)</f>
        <v>2.3482812213046129</v>
      </c>
    </row>
    <row r="64" spans="1:15">
      <c r="A64" s="21" t="s">
        <v>3</v>
      </c>
      <c r="B64" s="11">
        <f>M49/(20-1)</f>
        <v>2.6432364892429936</v>
      </c>
    </row>
    <row r="65" spans="1:2">
      <c r="A65" s="6" t="s">
        <v>4</v>
      </c>
      <c r="B65" s="13">
        <f>N49/(20-1)</f>
        <v>3.1587495355074906</v>
      </c>
    </row>
    <row r="66" spans="1:2" ht="27">
      <c r="A66" s="18" t="s">
        <v>5</v>
      </c>
      <c r="B66" s="12">
        <f>O49/(20-1)</f>
        <v>2.7552110716212574</v>
      </c>
    </row>
    <row r="68" spans="1:2">
      <c r="A68" s="20" t="s">
        <v>34</v>
      </c>
      <c r="B68" s="11">
        <f>B66/SQRT(B64*B65)</f>
        <v>0.9535188191249595</v>
      </c>
    </row>
    <row r="69" spans="1:2">
      <c r="A69" s="18" t="s">
        <v>33</v>
      </c>
      <c r="B69" s="12">
        <f>SQRT(B68)</f>
        <v>0.97648288214640988</v>
      </c>
    </row>
  </sheetData>
  <mergeCells count="16">
    <mergeCell ref="A1:A2"/>
    <mergeCell ref="B1:C1"/>
    <mergeCell ref="D1:E1"/>
    <mergeCell ref="A27:A28"/>
    <mergeCell ref="B27:C27"/>
    <mergeCell ref="D27:E27"/>
    <mergeCell ref="L27:L28"/>
    <mergeCell ref="M27:M28"/>
    <mergeCell ref="N27:N28"/>
    <mergeCell ref="O27:O28"/>
    <mergeCell ref="F27:F28"/>
    <mergeCell ref="G27:G28"/>
    <mergeCell ref="H27:H28"/>
    <mergeCell ref="I27:I28"/>
    <mergeCell ref="J27:J28"/>
    <mergeCell ref="K27:K28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0"/>
  <sheetViews>
    <sheetView zoomScale="90" zoomScaleNormal="90" workbookViewId="0">
      <selection sqref="A1:A2"/>
    </sheetView>
  </sheetViews>
  <sheetFormatPr defaultRowHeight="13.5"/>
  <cols>
    <col min="1" max="1" width="15.875" style="1" bestFit="1" customWidth="1"/>
    <col min="2" max="5" width="13.875" bestFit="1" customWidth="1"/>
    <col min="6" max="6" width="18.875" bestFit="1" customWidth="1"/>
    <col min="7" max="7" width="8.625" bestFit="1" customWidth="1"/>
    <col min="8" max="8" width="11.5" bestFit="1" customWidth="1"/>
    <col min="9" max="9" width="9.25" bestFit="1" customWidth="1"/>
    <col min="10" max="10" width="7.5" bestFit="1" customWidth="1"/>
  </cols>
  <sheetData>
    <row r="1" spans="1:10">
      <c r="A1" s="27" t="s">
        <v>2</v>
      </c>
      <c r="B1" s="29" t="s">
        <v>0</v>
      </c>
      <c r="C1" s="29"/>
      <c r="D1" s="29" t="s">
        <v>1</v>
      </c>
      <c r="E1" s="29"/>
      <c r="F1" s="1"/>
      <c r="G1" s="1"/>
      <c r="H1" s="1"/>
      <c r="I1" s="1"/>
    </row>
    <row r="2" spans="1:10" ht="16.5">
      <c r="A2" s="28"/>
      <c r="B2" s="10" t="s">
        <v>11</v>
      </c>
      <c r="C2" s="10" t="s">
        <v>12</v>
      </c>
      <c r="D2" s="10" t="s">
        <v>13</v>
      </c>
      <c r="E2" s="10" t="s">
        <v>14</v>
      </c>
      <c r="F2" s="1"/>
      <c r="G2" s="1"/>
      <c r="H2" s="1"/>
      <c r="I2" s="1"/>
      <c r="J2" s="3"/>
    </row>
    <row r="3" spans="1:10">
      <c r="A3" s="6">
        <v>1</v>
      </c>
      <c r="B3" s="7">
        <v>46</v>
      </c>
      <c r="C3" s="7">
        <v>34</v>
      </c>
      <c r="D3" s="7">
        <v>28</v>
      </c>
      <c r="E3" s="7">
        <v>39</v>
      </c>
    </row>
    <row r="4" spans="1:10">
      <c r="A4" s="6">
        <v>2</v>
      </c>
      <c r="B4" s="7">
        <v>60</v>
      </c>
      <c r="C4" s="7">
        <v>31</v>
      </c>
      <c r="D4" s="7">
        <v>50</v>
      </c>
      <c r="E4" s="7">
        <v>46</v>
      </c>
    </row>
    <row r="5" spans="1:10">
      <c r="A5" s="6">
        <v>3</v>
      </c>
      <c r="B5" s="7">
        <v>81</v>
      </c>
      <c r="C5" s="7">
        <v>59</v>
      </c>
      <c r="D5" s="7">
        <v>63</v>
      </c>
      <c r="E5" s="7">
        <v>72</v>
      </c>
    </row>
    <row r="6" spans="1:10">
      <c r="A6" s="6">
        <v>4</v>
      </c>
      <c r="B6" s="7">
        <v>94</v>
      </c>
      <c r="C6" s="7">
        <v>84</v>
      </c>
      <c r="D6" s="7">
        <v>92</v>
      </c>
      <c r="E6" s="7">
        <v>92</v>
      </c>
    </row>
    <row r="7" spans="1:10">
      <c r="A7" s="6">
        <v>5</v>
      </c>
      <c r="B7" s="7">
        <v>76</v>
      </c>
      <c r="C7" s="7">
        <v>67</v>
      </c>
      <c r="D7" s="7">
        <v>86</v>
      </c>
      <c r="E7" s="7">
        <v>52</v>
      </c>
    </row>
    <row r="8" spans="1:10">
      <c r="A8" s="6">
        <v>6</v>
      </c>
      <c r="B8" s="7">
        <v>31</v>
      </c>
      <c r="C8" s="7">
        <v>53</v>
      </c>
      <c r="D8" s="7">
        <v>41</v>
      </c>
      <c r="E8" s="7">
        <v>39</v>
      </c>
    </row>
    <row r="9" spans="1:10">
      <c r="A9" s="6">
        <v>7</v>
      </c>
      <c r="B9" s="7">
        <v>34</v>
      </c>
      <c r="C9" s="7">
        <v>38</v>
      </c>
      <c r="D9" s="7">
        <v>25</v>
      </c>
      <c r="E9" s="7">
        <v>25</v>
      </c>
    </row>
    <row r="10" spans="1:10">
      <c r="A10" s="6">
        <v>8</v>
      </c>
      <c r="B10" s="7">
        <v>78</v>
      </c>
      <c r="C10" s="7">
        <v>75</v>
      </c>
      <c r="D10" s="7">
        <v>64</v>
      </c>
      <c r="E10" s="7">
        <v>76</v>
      </c>
    </row>
    <row r="11" spans="1:10">
      <c r="A11" s="6">
        <v>9</v>
      </c>
      <c r="B11" s="7">
        <v>54</v>
      </c>
      <c r="C11" s="7">
        <v>43</v>
      </c>
      <c r="D11" s="7">
        <v>38</v>
      </c>
      <c r="E11" s="7">
        <v>55</v>
      </c>
    </row>
    <row r="12" spans="1:10">
      <c r="A12" s="6">
        <v>10</v>
      </c>
      <c r="B12" s="7">
        <v>86</v>
      </c>
      <c r="C12" s="7">
        <v>53</v>
      </c>
      <c r="D12" s="7">
        <v>60</v>
      </c>
      <c r="E12" s="7">
        <v>70</v>
      </c>
    </row>
    <row r="13" spans="1:10">
      <c r="A13" s="6">
        <v>11</v>
      </c>
      <c r="B13" s="7">
        <v>53</v>
      </c>
      <c r="C13" s="7">
        <v>43</v>
      </c>
      <c r="D13" s="7">
        <v>34</v>
      </c>
      <c r="E13" s="7">
        <v>42</v>
      </c>
    </row>
    <row r="14" spans="1:10">
      <c r="A14" s="6">
        <v>12</v>
      </c>
      <c r="B14" s="7">
        <v>78</v>
      </c>
      <c r="C14" s="7">
        <v>31</v>
      </c>
      <c r="D14" s="7">
        <v>52</v>
      </c>
      <c r="E14" s="7">
        <v>67</v>
      </c>
    </row>
    <row r="15" spans="1:10">
      <c r="A15" s="6">
        <v>13</v>
      </c>
      <c r="B15" s="7">
        <v>96</v>
      </c>
      <c r="C15" s="7">
        <v>66</v>
      </c>
      <c r="D15" s="7">
        <v>77</v>
      </c>
      <c r="E15" s="7">
        <v>88</v>
      </c>
    </row>
    <row r="16" spans="1:10">
      <c r="A16" s="6">
        <v>14</v>
      </c>
      <c r="B16" s="7">
        <v>71</v>
      </c>
      <c r="C16" s="7">
        <v>90</v>
      </c>
      <c r="D16" s="7">
        <v>86</v>
      </c>
      <c r="E16" s="7">
        <v>65</v>
      </c>
    </row>
    <row r="17" spans="1:10">
      <c r="A17" s="6">
        <v>15</v>
      </c>
      <c r="B17" s="7">
        <v>67</v>
      </c>
      <c r="C17" s="7">
        <v>58</v>
      </c>
      <c r="D17" s="7">
        <v>60</v>
      </c>
      <c r="E17" s="7">
        <v>70</v>
      </c>
    </row>
    <row r="18" spans="1:10">
      <c r="A18" s="6">
        <v>16</v>
      </c>
      <c r="B18" s="7">
        <v>32</v>
      </c>
      <c r="C18" s="7">
        <v>68</v>
      </c>
      <c r="D18" s="7">
        <v>74</v>
      </c>
      <c r="E18" s="7">
        <v>45</v>
      </c>
    </row>
    <row r="19" spans="1:10">
      <c r="A19" s="6">
        <v>17</v>
      </c>
      <c r="B19" s="7">
        <v>44</v>
      </c>
      <c r="C19" s="7">
        <v>55</v>
      </c>
      <c r="D19" s="7">
        <v>60</v>
      </c>
      <c r="E19" s="7">
        <v>42</v>
      </c>
    </row>
    <row r="20" spans="1:10">
      <c r="A20" s="6">
        <v>18</v>
      </c>
      <c r="B20" s="7">
        <v>59</v>
      </c>
      <c r="C20" s="7">
        <v>46</v>
      </c>
      <c r="D20" s="7">
        <v>42</v>
      </c>
      <c r="E20" s="7">
        <v>67</v>
      </c>
    </row>
    <row r="21" spans="1:10">
      <c r="A21" s="6">
        <v>19</v>
      </c>
      <c r="B21" s="7">
        <v>76</v>
      </c>
      <c r="C21" s="7">
        <v>30</v>
      </c>
      <c r="D21" s="7">
        <v>37</v>
      </c>
      <c r="E21" s="7">
        <v>64</v>
      </c>
    </row>
    <row r="22" spans="1:10">
      <c r="A22" s="10">
        <v>20</v>
      </c>
      <c r="B22" s="9">
        <v>84</v>
      </c>
      <c r="C22" s="9">
        <v>51</v>
      </c>
      <c r="D22" s="9">
        <v>54</v>
      </c>
      <c r="E22" s="9">
        <v>79</v>
      </c>
    </row>
    <row r="23" spans="1:10">
      <c r="A23" s="5" t="s">
        <v>6</v>
      </c>
      <c r="B23" s="11">
        <f>AVERAGE(B3:B22)</f>
        <v>65</v>
      </c>
      <c r="C23" s="11">
        <f>AVERAGE(C3:C22)</f>
        <v>53.75</v>
      </c>
      <c r="D23" s="11">
        <f>AVERAGE(D3:D22)</f>
        <v>56.15</v>
      </c>
      <c r="E23" s="11">
        <f>AVERAGE(E3:E22)</f>
        <v>59.75</v>
      </c>
    </row>
    <row r="24" spans="1:10">
      <c r="A24" s="10" t="s">
        <v>7</v>
      </c>
      <c r="B24" s="12">
        <f>STDEV(B3:B22)</f>
        <v>20.279624204968318</v>
      </c>
      <c r="C24" s="12">
        <f>STDEV(C3:C22)</f>
        <v>17.462365547837894</v>
      </c>
      <c r="D24" s="12">
        <f>STDEV(D3:D22)</f>
        <v>19.751815372930054</v>
      </c>
      <c r="E24" s="12">
        <f>STDEV(E3:E22)</f>
        <v>18.023011606510746</v>
      </c>
    </row>
    <row r="25" spans="1:10">
      <c r="A25" s="6"/>
      <c r="B25" s="13"/>
      <c r="C25" s="13"/>
      <c r="D25" s="13"/>
      <c r="E25" s="13"/>
    </row>
    <row r="26" spans="1:10">
      <c r="A26" s="1" t="s">
        <v>15</v>
      </c>
    </row>
    <row r="27" spans="1:10" ht="13.5" customHeight="1">
      <c r="A27" s="27" t="s">
        <v>2</v>
      </c>
      <c r="B27" s="27" t="s">
        <v>0</v>
      </c>
      <c r="C27" s="27"/>
      <c r="D27" s="27" t="s">
        <v>1</v>
      </c>
      <c r="E27" s="27"/>
      <c r="F27" s="27" t="s">
        <v>16</v>
      </c>
      <c r="G27" s="27" t="s">
        <v>22</v>
      </c>
      <c r="H27" s="27" t="s">
        <v>17</v>
      </c>
      <c r="I27" s="27" t="s">
        <v>19</v>
      </c>
      <c r="J27" s="30" t="s">
        <v>18</v>
      </c>
    </row>
    <row r="28" spans="1:10" ht="16.5">
      <c r="A28" s="28"/>
      <c r="B28" s="14" t="s">
        <v>11</v>
      </c>
      <c r="C28" s="14" t="s">
        <v>12</v>
      </c>
      <c r="D28" s="14" t="s">
        <v>13</v>
      </c>
      <c r="E28" s="14" t="s">
        <v>14</v>
      </c>
      <c r="F28" s="28"/>
      <c r="G28" s="28"/>
      <c r="H28" s="28"/>
      <c r="I28" s="28"/>
      <c r="J28" s="28"/>
    </row>
    <row r="29" spans="1:10">
      <c r="A29" s="5">
        <v>1</v>
      </c>
      <c r="B29" s="11">
        <f>STANDARDIZE(B3,B$23,B$24)</f>
        <v>-0.93690099027304352</v>
      </c>
      <c r="C29" s="11">
        <f>STANDARDIZE(C3,C$23,C$24)</f>
        <v>-1.131003697402575</v>
      </c>
      <c r="D29" s="11">
        <f>STANDARDIZE(D3,D$23,D$24)</f>
        <v>-1.4251854560457107</v>
      </c>
      <c r="E29" s="11">
        <f>STANDARDIZE(E3,E$23,E$24)</f>
        <v>-1.1513059222857149</v>
      </c>
      <c r="F29" s="11">
        <f t="shared" ref="F29:F48" si="0">SUMPRODUCT($B$52:$C$52,B29:C29)</f>
        <v>-1.2498410507507436</v>
      </c>
      <c r="G29" s="11">
        <f t="shared" ref="G29:G48" si="1">SUMPRODUCT($D$52:$E$52,D29:E29)</f>
        <v>-1.4335047960868312</v>
      </c>
      <c r="H29" s="11">
        <f>F29^2</f>
        <v>1.5621026521417227</v>
      </c>
      <c r="I29" s="11">
        <f>G29^2</f>
        <v>2.0549360004039476</v>
      </c>
      <c r="J29" s="11">
        <f>F29*G29</f>
        <v>1.7916531405973957</v>
      </c>
    </row>
    <row r="30" spans="1:10">
      <c r="A30" s="6">
        <v>2</v>
      </c>
      <c r="B30" s="13">
        <f t="shared" ref="B30:E45" si="2">STANDARDIZE(B4,B$23,B$24)</f>
        <v>-0.24655289217711671</v>
      </c>
      <c r="C30" s="13">
        <f t="shared" si="2"/>
        <v>-1.3028017273877763</v>
      </c>
      <c r="D30" s="13">
        <f t="shared" si="2"/>
        <v>-0.31136378524622094</v>
      </c>
      <c r="E30" s="13">
        <f t="shared" si="2"/>
        <v>-0.76291356296041357</v>
      </c>
      <c r="F30" s="13">
        <f t="shared" si="0"/>
        <v>-0.86078246913503376</v>
      </c>
      <c r="G30" s="13">
        <f t="shared" si="1"/>
        <v>-0.62759287752648185</v>
      </c>
      <c r="H30" s="13">
        <f t="shared" ref="H30:I45" si="3">F30^2</f>
        <v>0.7409464591702053</v>
      </c>
      <c r="I30" s="13">
        <f t="shared" si="3"/>
        <v>0.39387281992196965</v>
      </c>
      <c r="J30" s="13">
        <f t="shared" ref="J30:J48" si="4">F30*G30</f>
        <v>0.54022094672880594</v>
      </c>
    </row>
    <row r="31" spans="1:10">
      <c r="A31" s="6">
        <v>3</v>
      </c>
      <c r="B31" s="13">
        <f t="shared" si="2"/>
        <v>0.7889692549667735</v>
      </c>
      <c r="C31" s="13">
        <f t="shared" si="2"/>
        <v>0.30064655247410221</v>
      </c>
      <c r="D31" s="13">
        <f t="shared" si="2"/>
        <v>0.34680356568075033</v>
      </c>
      <c r="E31" s="13">
        <f t="shared" si="2"/>
        <v>0.67968662881927755</v>
      </c>
      <c r="F31" s="13">
        <f t="shared" si="0"/>
        <v>0.70761501031667928</v>
      </c>
      <c r="G31" s="13">
        <f t="shared" si="1"/>
        <v>0.59446768811275641</v>
      </c>
      <c r="H31" s="13">
        <f t="shared" si="3"/>
        <v>0.5007190028254741</v>
      </c>
      <c r="I31" s="13">
        <f t="shared" si="3"/>
        <v>0.35339183221012543</v>
      </c>
      <c r="J31" s="13">
        <f t="shared" si="4"/>
        <v>0.42065425925684063</v>
      </c>
    </row>
    <row r="32" spans="1:10">
      <c r="A32" s="6">
        <v>4</v>
      </c>
      <c r="B32" s="13">
        <f t="shared" si="2"/>
        <v>1.4300067746272769</v>
      </c>
      <c r="C32" s="13">
        <f t="shared" si="2"/>
        <v>1.7322968023507794</v>
      </c>
      <c r="D32" s="13">
        <f t="shared" si="2"/>
        <v>1.8150230408255323</v>
      </c>
      <c r="E32" s="13">
        <f t="shared" si="2"/>
        <v>1.7893790840344246</v>
      </c>
      <c r="F32" s="13">
        <f t="shared" si="0"/>
        <v>1.9108417968366509</v>
      </c>
      <c r="G32" s="13">
        <f t="shared" si="1"/>
        <v>2.0242989600988524</v>
      </c>
      <c r="H32" s="13">
        <f t="shared" si="3"/>
        <v>3.6513163725379205</v>
      </c>
      <c r="I32" s="13">
        <f t="shared" si="3"/>
        <v>4.0977862798572948</v>
      </c>
      <c r="J32" s="13">
        <f t="shared" si="4"/>
        <v>3.868115062249855</v>
      </c>
    </row>
    <row r="33" spans="1:10">
      <c r="A33" s="6">
        <v>5</v>
      </c>
      <c r="B33" s="13">
        <f t="shared" si="2"/>
        <v>0.54241636278965677</v>
      </c>
      <c r="C33" s="13">
        <f t="shared" si="2"/>
        <v>0.75877463243463894</v>
      </c>
      <c r="D33" s="13">
        <f t="shared" si="2"/>
        <v>1.5112534942438534</v>
      </c>
      <c r="E33" s="13">
        <f t="shared" si="2"/>
        <v>-0.43000582639586943</v>
      </c>
      <c r="F33" s="13">
        <f t="shared" si="0"/>
        <v>0.77861393860058614</v>
      </c>
      <c r="G33" s="13">
        <f t="shared" si="1"/>
        <v>0.50509975916389538</v>
      </c>
      <c r="H33" s="13">
        <f t="shared" si="3"/>
        <v>0.60623966538311735</v>
      </c>
      <c r="I33" s="13">
        <f t="shared" si="3"/>
        <v>0.25512576670742509</v>
      </c>
      <c r="J33" s="13">
        <f t="shared" si="4"/>
        <v>0.39327771286880808</v>
      </c>
    </row>
    <row r="34" spans="1:10">
      <c r="A34" s="6">
        <v>6</v>
      </c>
      <c r="B34" s="13">
        <f t="shared" si="2"/>
        <v>-1.6765596668043936</v>
      </c>
      <c r="C34" s="13">
        <f t="shared" si="2"/>
        <v>-4.2949507496300318E-2</v>
      </c>
      <c r="D34" s="13">
        <f t="shared" si="2"/>
        <v>-0.76701810511873947</v>
      </c>
      <c r="E34" s="13">
        <f t="shared" si="2"/>
        <v>-1.1513059222857149</v>
      </c>
      <c r="F34" s="13">
        <f t="shared" si="0"/>
        <v>-1.1883534362110459</v>
      </c>
      <c r="G34" s="13">
        <f t="shared" si="1"/>
        <v>-1.0983889603275228</v>
      </c>
      <c r="H34" s="13">
        <f t="shared" si="3"/>
        <v>1.4121838893546004</v>
      </c>
      <c r="I34" s="13">
        <f t="shared" si="3"/>
        <v>1.2064583081693763</v>
      </c>
      <c r="J34" s="13">
        <f t="shared" si="4"/>
        <v>1.30527429530149</v>
      </c>
    </row>
    <row r="35" spans="1:10">
      <c r="A35" s="6">
        <v>7</v>
      </c>
      <c r="B35" s="13">
        <f t="shared" si="2"/>
        <v>-1.5286279314981237</v>
      </c>
      <c r="C35" s="13">
        <f t="shared" si="2"/>
        <v>-0.90193965742230664</v>
      </c>
      <c r="D35" s="13">
        <f t="shared" si="2"/>
        <v>-1.5770702293365502</v>
      </c>
      <c r="E35" s="13">
        <f t="shared" si="2"/>
        <v>-1.9280906409363179</v>
      </c>
      <c r="F35" s="13">
        <f t="shared" si="0"/>
        <v>-1.5400315006179166</v>
      </c>
      <c r="G35" s="13">
        <f t="shared" si="1"/>
        <v>-1.9884248435050953</v>
      </c>
      <c r="H35" s="13">
        <f t="shared" si="3"/>
        <v>2.3716970228954719</v>
      </c>
      <c r="I35" s="13">
        <f t="shared" si="3"/>
        <v>3.9538333582682625</v>
      </c>
      <c r="J35" s="13">
        <f t="shared" si="4"/>
        <v>3.062236895609098</v>
      </c>
    </row>
    <row r="36" spans="1:10">
      <c r="A36" s="6">
        <v>8</v>
      </c>
      <c r="B36" s="13">
        <f t="shared" si="2"/>
        <v>0.64103751966050349</v>
      </c>
      <c r="C36" s="13">
        <f t="shared" si="2"/>
        <v>1.2169027123951757</v>
      </c>
      <c r="D36" s="13">
        <f t="shared" si="2"/>
        <v>0.39743182344436345</v>
      </c>
      <c r="E36" s="13">
        <f t="shared" si="2"/>
        <v>0.90162511986230687</v>
      </c>
      <c r="F36" s="13">
        <f t="shared" si="0"/>
        <v>1.0895949087859547</v>
      </c>
      <c r="G36" s="13">
        <f t="shared" si="1"/>
        <v>0.75669886469115388</v>
      </c>
      <c r="H36" s="13">
        <f t="shared" si="3"/>
        <v>1.1872170652522729</v>
      </c>
      <c r="I36" s="13">
        <f t="shared" si="3"/>
        <v>0.57259317182488123</v>
      </c>
      <c r="J36" s="13">
        <f t="shared" si="4"/>
        <v>0.82449523045159323</v>
      </c>
    </row>
    <row r="37" spans="1:10">
      <c r="A37" s="6">
        <v>9</v>
      </c>
      <c r="B37" s="13">
        <f t="shared" si="2"/>
        <v>-0.54241636278965677</v>
      </c>
      <c r="C37" s="13">
        <f t="shared" si="2"/>
        <v>-0.61560960744697113</v>
      </c>
      <c r="D37" s="13">
        <f t="shared" si="2"/>
        <v>-0.91890287840957896</v>
      </c>
      <c r="E37" s="13">
        <f t="shared" si="2"/>
        <v>-0.26355195811359738</v>
      </c>
      <c r="F37" s="13">
        <f t="shared" si="0"/>
        <v>-0.70285935344457462</v>
      </c>
      <c r="G37" s="13">
        <f t="shared" si="1"/>
        <v>-0.6299112424997142</v>
      </c>
      <c r="H37" s="13">
        <f t="shared" si="3"/>
        <v>0.49401127072452544</v>
      </c>
      <c r="I37" s="13">
        <f t="shared" si="3"/>
        <v>0.39678817342753375</v>
      </c>
      <c r="J37" s="13">
        <f t="shared" si="4"/>
        <v>0.44273900863081778</v>
      </c>
    </row>
    <row r="38" spans="1:10">
      <c r="A38" s="6">
        <v>10</v>
      </c>
      <c r="B38" s="13">
        <f t="shared" si="2"/>
        <v>1.0355221471438902</v>
      </c>
      <c r="C38" s="13">
        <f t="shared" si="2"/>
        <v>-4.2949507496300318E-2</v>
      </c>
      <c r="D38" s="13">
        <f t="shared" si="2"/>
        <v>0.19491879238991078</v>
      </c>
      <c r="E38" s="13">
        <f t="shared" si="2"/>
        <v>0.56871738329776278</v>
      </c>
      <c r="F38" s="13">
        <f t="shared" si="0"/>
        <v>0.69721975015758164</v>
      </c>
      <c r="G38" s="13">
        <f t="shared" si="1"/>
        <v>0.44890674679292131</v>
      </c>
      <c r="H38" s="13">
        <f t="shared" si="3"/>
        <v>0.48611538000980059</v>
      </c>
      <c r="I38" s="13">
        <f t="shared" si="3"/>
        <v>0.20151726731620395</v>
      </c>
      <c r="J38" s="13">
        <f t="shared" si="4"/>
        <v>0.31298664984301333</v>
      </c>
    </row>
    <row r="39" spans="1:10">
      <c r="A39" s="6">
        <v>11</v>
      </c>
      <c r="B39" s="13">
        <f t="shared" si="2"/>
        <v>-0.59172694122508007</v>
      </c>
      <c r="C39" s="13">
        <f t="shared" si="2"/>
        <v>-0.61560960744697113</v>
      </c>
      <c r="D39" s="13">
        <f t="shared" si="2"/>
        <v>-1.1214159094640317</v>
      </c>
      <c r="E39" s="13">
        <f t="shared" si="2"/>
        <v>-0.98485205400344289</v>
      </c>
      <c r="F39" s="13">
        <f t="shared" si="0"/>
        <v>-0.73714250228764056</v>
      </c>
      <c r="G39" s="13">
        <f t="shared" si="1"/>
        <v>-1.1764961722886971</v>
      </c>
      <c r="H39" s="13">
        <f t="shared" si="3"/>
        <v>0.54337906867888419</v>
      </c>
      <c r="I39" s="13">
        <f t="shared" si="3"/>
        <v>1.3841432434099556</v>
      </c>
      <c r="J39" s="13">
        <f t="shared" si="4"/>
        <v>0.86724533237272128</v>
      </c>
    </row>
    <row r="40" spans="1:10">
      <c r="A40" s="6">
        <v>12</v>
      </c>
      <c r="B40" s="13">
        <f t="shared" si="2"/>
        <v>0.64103751966050349</v>
      </c>
      <c r="C40" s="13">
        <f t="shared" si="2"/>
        <v>-1.3028017273877763</v>
      </c>
      <c r="D40" s="13">
        <f t="shared" si="2"/>
        <v>-0.2101072697189946</v>
      </c>
      <c r="E40" s="13">
        <f t="shared" si="2"/>
        <v>0.40226351501549079</v>
      </c>
      <c r="F40" s="13">
        <f t="shared" si="0"/>
        <v>-0.24368578995984647</v>
      </c>
      <c r="G40" s="13">
        <f t="shared" si="1"/>
        <v>0.14034184057027799</v>
      </c>
      <c r="H40" s="13">
        <f t="shared" si="3"/>
        <v>5.9382764228354409E-2</v>
      </c>
      <c r="I40" s="13">
        <f t="shared" si="3"/>
        <v>1.9695832214653323E-2</v>
      </c>
      <c r="J40" s="13">
        <f t="shared" si="4"/>
        <v>-3.4199312283787024E-2</v>
      </c>
    </row>
    <row r="41" spans="1:10">
      <c r="A41" s="6">
        <v>13</v>
      </c>
      <c r="B41" s="13">
        <f t="shared" si="2"/>
        <v>1.5286279314981237</v>
      </c>
      <c r="C41" s="13">
        <f t="shared" si="2"/>
        <v>0.70150862243957179</v>
      </c>
      <c r="D41" s="13">
        <f t="shared" si="2"/>
        <v>1.0555991743713347</v>
      </c>
      <c r="E41" s="13">
        <f t="shared" si="2"/>
        <v>1.567440592991395</v>
      </c>
      <c r="F41" s="13">
        <f t="shared" si="0"/>
        <v>1.4339750813995007</v>
      </c>
      <c r="G41" s="13">
        <f t="shared" si="1"/>
        <v>1.5011738065488918</v>
      </c>
      <c r="H41" s="13">
        <f t="shared" si="3"/>
        <v>2.0562845340747047</v>
      </c>
      <c r="I41" s="13">
        <f t="shared" si="3"/>
        <v>2.2535227974684897</v>
      </c>
      <c r="J41" s="13">
        <f t="shared" si="4"/>
        <v>2.1526458314407453</v>
      </c>
    </row>
    <row r="42" spans="1:10">
      <c r="A42" s="6">
        <v>14</v>
      </c>
      <c r="B42" s="13">
        <f t="shared" si="2"/>
        <v>0.29586347061254004</v>
      </c>
      <c r="C42" s="13">
        <f t="shared" si="2"/>
        <v>2.0758928623211821</v>
      </c>
      <c r="D42" s="13">
        <f t="shared" si="2"/>
        <v>1.5112534942438534</v>
      </c>
      <c r="E42" s="13">
        <f t="shared" si="2"/>
        <v>0.29129426949397608</v>
      </c>
      <c r="F42" s="13">
        <f t="shared" si="0"/>
        <v>1.3041403778205614</v>
      </c>
      <c r="G42" s="13">
        <f t="shared" si="1"/>
        <v>0.94857212410386016</v>
      </c>
      <c r="H42" s="13">
        <f t="shared" si="3"/>
        <v>1.7007821250619566</v>
      </c>
      <c r="I42" s="13">
        <f t="shared" si="3"/>
        <v>0.89978907462690905</v>
      </c>
      <c r="J42" s="13">
        <f t="shared" si="4"/>
        <v>1.2370712083188606</v>
      </c>
    </row>
    <row r="43" spans="1:10">
      <c r="A43" s="6">
        <v>15</v>
      </c>
      <c r="B43" s="13">
        <f t="shared" si="2"/>
        <v>9.8621156870846688E-2</v>
      </c>
      <c r="C43" s="13">
        <f t="shared" si="2"/>
        <v>0.24338054247903512</v>
      </c>
      <c r="D43" s="13">
        <f t="shared" si="2"/>
        <v>0.19491879238991078</v>
      </c>
      <c r="E43" s="13">
        <f t="shared" si="2"/>
        <v>0.56871738329776278</v>
      </c>
      <c r="F43" s="13">
        <f t="shared" si="0"/>
        <v>0.19734909245135135</v>
      </c>
      <c r="G43" s="13">
        <f t="shared" si="1"/>
        <v>0.44890674679292131</v>
      </c>
      <c r="H43" s="13">
        <f t="shared" si="3"/>
        <v>3.8946664291372023E-2</v>
      </c>
      <c r="I43" s="13">
        <f t="shared" si="3"/>
        <v>0.20151726731620395</v>
      </c>
      <c r="J43" s="13">
        <f t="shared" si="4"/>
        <v>8.85913390748716E-2</v>
      </c>
    </row>
    <row r="44" spans="1:10">
      <c r="A44" s="6">
        <v>16</v>
      </c>
      <c r="B44" s="13">
        <f t="shared" si="2"/>
        <v>-1.6272490883689703</v>
      </c>
      <c r="C44" s="13">
        <f t="shared" si="2"/>
        <v>0.81604064242970598</v>
      </c>
      <c r="D44" s="13">
        <f t="shared" si="2"/>
        <v>0.90371440108049517</v>
      </c>
      <c r="E44" s="13">
        <f t="shared" si="2"/>
        <v>-0.81839818572117085</v>
      </c>
      <c r="F44" s="13">
        <f t="shared" si="0"/>
        <v>-0.69954277643191154</v>
      </c>
      <c r="G44" s="13">
        <f t="shared" si="1"/>
        <v>-4.3030747273909098E-2</v>
      </c>
      <c r="H44" s="13">
        <f t="shared" si="3"/>
        <v>0.48936009605806735</v>
      </c>
      <c r="I44" s="13">
        <f t="shared" si="3"/>
        <v>1.8516452109510354E-3</v>
      </c>
      <c r="J44" s="13">
        <f t="shared" si="4"/>
        <v>3.0101848419930279E-2</v>
      </c>
    </row>
    <row r="45" spans="1:10">
      <c r="A45" s="6">
        <v>17</v>
      </c>
      <c r="B45" s="13">
        <f t="shared" si="2"/>
        <v>-1.0355221471438902</v>
      </c>
      <c r="C45" s="13">
        <f t="shared" si="2"/>
        <v>7.1582512493833864E-2</v>
      </c>
      <c r="D45" s="13">
        <f t="shared" si="2"/>
        <v>0.19491879238991078</v>
      </c>
      <c r="E45" s="13">
        <f t="shared" si="2"/>
        <v>-0.98485205400344289</v>
      </c>
      <c r="F45" s="13">
        <f t="shared" si="0"/>
        <v>-0.68206883312637934</v>
      </c>
      <c r="G45" s="13">
        <f t="shared" si="1"/>
        <v>-0.50626450077007956</v>
      </c>
      <c r="H45" s="13">
        <f t="shared" si="3"/>
        <v>0.46521789312238071</v>
      </c>
      <c r="I45" s="13">
        <f t="shared" si="3"/>
        <v>0.25630374473997791</v>
      </c>
      <c r="J45" s="13">
        <f t="shared" si="4"/>
        <v>0.34530723729355717</v>
      </c>
    </row>
    <row r="46" spans="1:10">
      <c r="A46" s="6">
        <v>18</v>
      </c>
      <c r="B46" s="13">
        <f t="shared" ref="B46:E48" si="5">STANDARDIZE(B20,B$23,B$24)</f>
        <v>-0.29586347061254004</v>
      </c>
      <c r="C46" s="13">
        <f t="shared" si="5"/>
        <v>-0.44381157746176991</v>
      </c>
      <c r="D46" s="13">
        <f t="shared" si="5"/>
        <v>-0.71638984735512634</v>
      </c>
      <c r="E46" s="13">
        <f t="shared" si="5"/>
        <v>0.40226351501549079</v>
      </c>
      <c r="F46" s="13">
        <f t="shared" si="0"/>
        <v>-0.44053810704203111</v>
      </c>
      <c r="G46" s="13">
        <f t="shared" si="1"/>
        <v>-0.1174395715522672</v>
      </c>
      <c r="H46" s="13">
        <f t="shared" ref="H46:I48" si="6">F46^2</f>
        <v>0.19407382375617607</v>
      </c>
      <c r="I46" s="13">
        <f t="shared" si="6"/>
        <v>1.3792052966380086E-2</v>
      </c>
      <c r="J46" s="13">
        <f t="shared" si="4"/>
        <v>5.173660654346296E-2</v>
      </c>
    </row>
    <row r="47" spans="1:10">
      <c r="A47" s="6">
        <v>19</v>
      </c>
      <c r="B47" s="13">
        <f t="shared" si="5"/>
        <v>0.54241636278965677</v>
      </c>
      <c r="C47" s="13">
        <f t="shared" si="5"/>
        <v>-1.3600677373828434</v>
      </c>
      <c r="D47" s="13">
        <f t="shared" si="5"/>
        <v>-0.9695311361731922</v>
      </c>
      <c r="E47" s="13">
        <f t="shared" si="5"/>
        <v>0.23580964673321872</v>
      </c>
      <c r="F47" s="13">
        <f t="shared" si="0"/>
        <v>-0.34255392170838306</v>
      </c>
      <c r="G47" s="13">
        <f t="shared" si="1"/>
        <v>-0.34867005413814711</v>
      </c>
      <c r="H47" s="13">
        <f t="shared" si="6"/>
        <v>0.11734318927779303</v>
      </c>
      <c r="I47" s="13">
        <f t="shared" si="6"/>
        <v>0.12157080665269844</v>
      </c>
      <c r="J47" s="13">
        <f t="shared" si="4"/>
        <v>0.11943829442729653</v>
      </c>
    </row>
    <row r="48" spans="1:10">
      <c r="A48" s="10">
        <v>20</v>
      </c>
      <c r="B48" s="12">
        <f t="shared" si="5"/>
        <v>0.93690099027304352</v>
      </c>
      <c r="C48" s="12">
        <f t="shared" si="5"/>
        <v>-0.15748152748643449</v>
      </c>
      <c r="D48" s="12">
        <f t="shared" si="5"/>
        <v>-0.10885075419176825</v>
      </c>
      <c r="E48" s="12">
        <f t="shared" si="5"/>
        <v>1.0680789881445789</v>
      </c>
      <c r="F48" s="12">
        <f t="shared" si="0"/>
        <v>0.56804978434664066</v>
      </c>
      <c r="G48" s="12">
        <f t="shared" si="1"/>
        <v>0.60125722909321588</v>
      </c>
      <c r="H48" s="12">
        <f t="shared" si="6"/>
        <v>0.32268055749626495</v>
      </c>
      <c r="I48" s="12">
        <f t="shared" si="6"/>
        <v>0.3615102555368519</v>
      </c>
      <c r="J48" s="12">
        <f t="shared" si="4"/>
        <v>0.34154403932326</v>
      </c>
    </row>
    <row r="49" spans="1:10">
      <c r="G49" s="23" t="s">
        <v>35</v>
      </c>
      <c r="H49" s="15">
        <f>SUM(H29:H48)</f>
        <v>18.999999496341072</v>
      </c>
      <c r="I49" s="15">
        <f>SUM(I29:I48)</f>
        <v>18.999999698250097</v>
      </c>
      <c r="J49" s="15">
        <f>SUM(J29:J48)</f>
        <v>18.161135626468639</v>
      </c>
    </row>
    <row r="50" spans="1:10">
      <c r="G50" s="1"/>
      <c r="H50" s="2"/>
      <c r="I50" s="2"/>
      <c r="J50" s="2"/>
    </row>
    <row r="51" spans="1:10" ht="16.5">
      <c r="A51" s="14"/>
      <c r="B51" s="16" t="s">
        <v>26</v>
      </c>
      <c r="C51" s="16" t="s">
        <v>27</v>
      </c>
      <c r="D51" s="16" t="s">
        <v>28</v>
      </c>
      <c r="E51" s="16" t="s">
        <v>29</v>
      </c>
    </row>
    <row r="52" spans="1:10">
      <c r="A52" s="10" t="s">
        <v>9</v>
      </c>
      <c r="B52" s="12">
        <v>0.69524937510037199</v>
      </c>
      <c r="C52" s="12">
        <v>0.52914170316763431</v>
      </c>
      <c r="D52" s="12">
        <v>0.50916508588177056</v>
      </c>
      <c r="E52" s="12">
        <v>0.61482366003690414</v>
      </c>
      <c r="I52" s="2"/>
    </row>
    <row r="54" spans="1:10">
      <c r="A54" s="5" t="s">
        <v>3</v>
      </c>
      <c r="B54" s="11">
        <f>H49/(20-1)</f>
        <v>0.99999997349163539</v>
      </c>
      <c r="C54" s="2"/>
    </row>
    <row r="55" spans="1:10">
      <c r="A55" s="6" t="s">
        <v>4</v>
      </c>
      <c r="B55" s="13">
        <f>I49/(20-1)</f>
        <v>0.99999998411842617</v>
      </c>
      <c r="C55" s="2"/>
    </row>
    <row r="56" spans="1:10" ht="27">
      <c r="A56" s="18" t="s">
        <v>5</v>
      </c>
      <c r="B56" s="12">
        <f>J49/(20-1)</f>
        <v>0.95584924349834943</v>
      </c>
      <c r="C56" s="2"/>
    </row>
    <row r="57" spans="1:10">
      <c r="A57" s="19"/>
      <c r="B57" s="13"/>
      <c r="C57" s="2"/>
    </row>
    <row r="58" spans="1:10">
      <c r="A58" s="20" t="s">
        <v>31</v>
      </c>
      <c r="B58" s="11">
        <f>B56/SQRT(B54*B55)</f>
        <v>0.9558492637575452</v>
      </c>
      <c r="C58" s="2"/>
    </row>
    <row r="59" spans="1:10">
      <c r="A59" s="18" t="s">
        <v>32</v>
      </c>
      <c r="B59" s="12">
        <f>SQRT(B58)</f>
        <v>0.97767543886381092</v>
      </c>
      <c r="C59" s="2"/>
    </row>
    <row r="60" spans="1:10">
      <c r="B60" s="2"/>
      <c r="C60" s="2"/>
    </row>
  </sheetData>
  <mergeCells count="11">
    <mergeCell ref="J27:J28"/>
    <mergeCell ref="A1:A2"/>
    <mergeCell ref="B1:C1"/>
    <mergeCell ref="D1:E1"/>
    <mergeCell ref="A27:A28"/>
    <mergeCell ref="B27:C27"/>
    <mergeCell ref="D27:E27"/>
    <mergeCell ref="F27:F28"/>
    <mergeCell ref="G27:G28"/>
    <mergeCell ref="H27:H28"/>
    <mergeCell ref="I27:I28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9"/>
  <sheetViews>
    <sheetView zoomScale="90" zoomScaleNormal="90" workbookViewId="0">
      <selection sqref="A1:A2"/>
    </sheetView>
  </sheetViews>
  <sheetFormatPr defaultRowHeight="13.5"/>
  <cols>
    <col min="1" max="1" width="15.875" style="1" bestFit="1" customWidth="1"/>
    <col min="2" max="5" width="13.875" bestFit="1" customWidth="1"/>
    <col min="6" max="6" width="18.875" bestFit="1" customWidth="1"/>
    <col min="7" max="7" width="8.625" bestFit="1" customWidth="1"/>
    <col min="8" max="8" width="11.5" bestFit="1" customWidth="1"/>
    <col min="9" max="9" width="9.25" bestFit="1" customWidth="1"/>
    <col min="10" max="10" width="7.5" bestFit="1" customWidth="1"/>
  </cols>
  <sheetData>
    <row r="1" spans="1:10">
      <c r="A1" s="27" t="s">
        <v>2</v>
      </c>
      <c r="B1" s="29" t="s">
        <v>0</v>
      </c>
      <c r="C1" s="29"/>
      <c r="D1" s="29" t="s">
        <v>1</v>
      </c>
      <c r="E1" s="29"/>
      <c r="F1" s="1"/>
      <c r="G1" s="1"/>
      <c r="H1" s="1"/>
      <c r="I1" s="1"/>
    </row>
    <row r="2" spans="1:10" ht="16.5">
      <c r="A2" s="28"/>
      <c r="B2" s="10" t="s">
        <v>11</v>
      </c>
      <c r="C2" s="10" t="s">
        <v>12</v>
      </c>
      <c r="D2" s="10" t="s">
        <v>13</v>
      </c>
      <c r="E2" s="10" t="s">
        <v>14</v>
      </c>
      <c r="F2" s="1"/>
      <c r="G2" s="1"/>
      <c r="H2" s="1"/>
      <c r="I2" s="1"/>
      <c r="J2" s="3"/>
    </row>
    <row r="3" spans="1:10">
      <c r="A3" s="6">
        <v>1</v>
      </c>
      <c r="B3" s="7">
        <v>46</v>
      </c>
      <c r="C3" s="7">
        <v>34</v>
      </c>
      <c r="D3" s="7">
        <v>28</v>
      </c>
      <c r="E3" s="7">
        <v>39</v>
      </c>
    </row>
    <row r="4" spans="1:10">
      <c r="A4" s="6">
        <v>2</v>
      </c>
      <c r="B4" s="7">
        <v>60</v>
      </c>
      <c r="C4" s="7">
        <v>31</v>
      </c>
      <c r="D4" s="7">
        <v>50</v>
      </c>
      <c r="E4" s="7">
        <v>46</v>
      </c>
    </row>
    <row r="5" spans="1:10">
      <c r="A5" s="6">
        <v>3</v>
      </c>
      <c r="B5" s="7">
        <v>81</v>
      </c>
      <c r="C5" s="7">
        <v>59</v>
      </c>
      <c r="D5" s="7">
        <v>63</v>
      </c>
      <c r="E5" s="7">
        <v>72</v>
      </c>
    </row>
    <row r="6" spans="1:10">
      <c r="A6" s="6">
        <v>4</v>
      </c>
      <c r="B6" s="7">
        <v>94</v>
      </c>
      <c r="C6" s="7">
        <v>84</v>
      </c>
      <c r="D6" s="7">
        <v>92</v>
      </c>
      <c r="E6" s="7">
        <v>92</v>
      </c>
    </row>
    <row r="7" spans="1:10">
      <c r="A7" s="6">
        <v>5</v>
      </c>
      <c r="B7" s="7">
        <v>76</v>
      </c>
      <c r="C7" s="7">
        <v>67</v>
      </c>
      <c r="D7" s="7">
        <v>86</v>
      </c>
      <c r="E7" s="7">
        <v>52</v>
      </c>
    </row>
    <row r="8" spans="1:10">
      <c r="A8" s="6">
        <v>6</v>
      </c>
      <c r="B8" s="7">
        <v>31</v>
      </c>
      <c r="C8" s="7">
        <v>53</v>
      </c>
      <c r="D8" s="7">
        <v>41</v>
      </c>
      <c r="E8" s="7">
        <v>39</v>
      </c>
    </row>
    <row r="9" spans="1:10">
      <c r="A9" s="6">
        <v>7</v>
      </c>
      <c r="B9" s="7">
        <v>34</v>
      </c>
      <c r="C9" s="7">
        <v>38</v>
      </c>
      <c r="D9" s="7">
        <v>25</v>
      </c>
      <c r="E9" s="7">
        <v>25</v>
      </c>
    </row>
    <row r="10" spans="1:10">
      <c r="A10" s="6">
        <v>8</v>
      </c>
      <c r="B10" s="7">
        <v>78</v>
      </c>
      <c r="C10" s="7">
        <v>75</v>
      </c>
      <c r="D10" s="7">
        <v>64</v>
      </c>
      <c r="E10" s="7">
        <v>76</v>
      </c>
    </row>
    <row r="11" spans="1:10">
      <c r="A11" s="6">
        <v>9</v>
      </c>
      <c r="B11" s="7">
        <v>54</v>
      </c>
      <c r="C11" s="7">
        <v>43</v>
      </c>
      <c r="D11" s="7">
        <v>38</v>
      </c>
      <c r="E11" s="7">
        <v>55</v>
      </c>
    </row>
    <row r="12" spans="1:10">
      <c r="A12" s="6">
        <v>10</v>
      </c>
      <c r="B12" s="7">
        <v>86</v>
      </c>
      <c r="C12" s="7">
        <v>53</v>
      </c>
      <c r="D12" s="7">
        <v>60</v>
      </c>
      <c r="E12" s="7">
        <v>70</v>
      </c>
    </row>
    <row r="13" spans="1:10">
      <c r="A13" s="6">
        <v>11</v>
      </c>
      <c r="B13" s="7">
        <v>53</v>
      </c>
      <c r="C13" s="7">
        <v>43</v>
      </c>
      <c r="D13" s="7">
        <v>34</v>
      </c>
      <c r="E13" s="7">
        <v>42</v>
      </c>
    </row>
    <row r="14" spans="1:10">
      <c r="A14" s="6">
        <v>12</v>
      </c>
      <c r="B14" s="7">
        <v>78</v>
      </c>
      <c r="C14" s="7">
        <v>31</v>
      </c>
      <c r="D14" s="7">
        <v>52</v>
      </c>
      <c r="E14" s="7">
        <v>67</v>
      </c>
    </row>
    <row r="15" spans="1:10">
      <c r="A15" s="6">
        <v>13</v>
      </c>
      <c r="B15" s="7">
        <v>96</v>
      </c>
      <c r="C15" s="7">
        <v>66</v>
      </c>
      <c r="D15" s="7">
        <v>77</v>
      </c>
      <c r="E15" s="7">
        <v>88</v>
      </c>
    </row>
    <row r="16" spans="1:10">
      <c r="A16" s="6">
        <v>14</v>
      </c>
      <c r="B16" s="7">
        <v>71</v>
      </c>
      <c r="C16" s="7">
        <v>90</v>
      </c>
      <c r="D16" s="7">
        <v>86</v>
      </c>
      <c r="E16" s="7">
        <v>65</v>
      </c>
    </row>
    <row r="17" spans="1:10">
      <c r="A17" s="6">
        <v>15</v>
      </c>
      <c r="B17" s="7">
        <v>67</v>
      </c>
      <c r="C17" s="7">
        <v>58</v>
      </c>
      <c r="D17" s="7">
        <v>60</v>
      </c>
      <c r="E17" s="7">
        <v>70</v>
      </c>
    </row>
    <row r="18" spans="1:10">
      <c r="A18" s="6">
        <v>16</v>
      </c>
      <c r="B18" s="7">
        <v>32</v>
      </c>
      <c r="C18" s="7">
        <v>68</v>
      </c>
      <c r="D18" s="7">
        <v>74</v>
      </c>
      <c r="E18" s="7">
        <v>45</v>
      </c>
    </row>
    <row r="19" spans="1:10">
      <c r="A19" s="6">
        <v>17</v>
      </c>
      <c r="B19" s="7">
        <v>44</v>
      </c>
      <c r="C19" s="7">
        <v>55</v>
      </c>
      <c r="D19" s="7">
        <v>60</v>
      </c>
      <c r="E19" s="7">
        <v>42</v>
      </c>
    </row>
    <row r="20" spans="1:10">
      <c r="A20" s="6">
        <v>18</v>
      </c>
      <c r="B20" s="7">
        <v>59</v>
      </c>
      <c r="C20" s="7">
        <v>46</v>
      </c>
      <c r="D20" s="7">
        <v>42</v>
      </c>
      <c r="E20" s="7">
        <v>67</v>
      </c>
    </row>
    <row r="21" spans="1:10">
      <c r="A21" s="6">
        <v>19</v>
      </c>
      <c r="B21" s="7">
        <v>76</v>
      </c>
      <c r="C21" s="7">
        <v>30</v>
      </c>
      <c r="D21" s="7">
        <v>37</v>
      </c>
      <c r="E21" s="7">
        <v>64</v>
      </c>
    </row>
    <row r="22" spans="1:10">
      <c r="A22" s="10">
        <v>20</v>
      </c>
      <c r="B22" s="9">
        <v>84</v>
      </c>
      <c r="C22" s="9">
        <v>51</v>
      </c>
      <c r="D22" s="9">
        <v>54</v>
      </c>
      <c r="E22" s="9">
        <v>79</v>
      </c>
    </row>
    <row r="23" spans="1:10">
      <c r="A23" s="5" t="s">
        <v>6</v>
      </c>
      <c r="B23" s="11">
        <f>AVERAGE(B3:B22)</f>
        <v>65</v>
      </c>
      <c r="C23" s="11">
        <f>AVERAGE(C3:C22)</f>
        <v>53.75</v>
      </c>
      <c r="D23" s="11">
        <f>AVERAGE(D3:D22)</f>
        <v>56.15</v>
      </c>
      <c r="E23" s="11">
        <f>AVERAGE(E3:E22)</f>
        <v>59.75</v>
      </c>
    </row>
    <row r="24" spans="1:10">
      <c r="A24" s="10" t="s">
        <v>7</v>
      </c>
      <c r="B24" s="12">
        <f>STDEV(B3:B22)</f>
        <v>20.279624204968318</v>
      </c>
      <c r="C24" s="12">
        <f>STDEV(C3:C22)</f>
        <v>17.462365547837894</v>
      </c>
      <c r="D24" s="12">
        <f>STDEV(D3:D22)</f>
        <v>19.751815372930054</v>
      </c>
      <c r="E24" s="12">
        <f>STDEV(E3:E22)</f>
        <v>18.023011606510746</v>
      </c>
    </row>
    <row r="25" spans="1:10">
      <c r="A25" s="6"/>
      <c r="B25" s="13"/>
      <c r="C25" s="13"/>
      <c r="D25" s="13"/>
      <c r="E25" s="13"/>
    </row>
    <row r="26" spans="1:10">
      <c r="A26" s="1" t="s">
        <v>15</v>
      </c>
    </row>
    <row r="27" spans="1:10" ht="13.5" customHeight="1">
      <c r="A27" s="27" t="s">
        <v>2</v>
      </c>
      <c r="B27" s="27" t="s">
        <v>0</v>
      </c>
      <c r="C27" s="27"/>
      <c r="D27" s="27" t="s">
        <v>1</v>
      </c>
      <c r="E27" s="27"/>
      <c r="F27" s="27" t="s">
        <v>16</v>
      </c>
      <c r="G27" s="27" t="s">
        <v>22</v>
      </c>
      <c r="H27" s="27" t="s">
        <v>17</v>
      </c>
      <c r="I27" s="27" t="s">
        <v>19</v>
      </c>
      <c r="J27" s="30" t="s">
        <v>18</v>
      </c>
    </row>
    <row r="28" spans="1:10" ht="16.5">
      <c r="A28" s="28"/>
      <c r="B28" s="14" t="s">
        <v>11</v>
      </c>
      <c r="C28" s="14" t="s">
        <v>12</v>
      </c>
      <c r="D28" s="14" t="s">
        <v>13</v>
      </c>
      <c r="E28" s="14" t="s">
        <v>14</v>
      </c>
      <c r="F28" s="28"/>
      <c r="G28" s="28"/>
      <c r="H28" s="28"/>
      <c r="I28" s="28"/>
      <c r="J28" s="28"/>
    </row>
    <row r="29" spans="1:10">
      <c r="A29" s="5">
        <v>1</v>
      </c>
      <c r="B29" s="11">
        <f>STANDARDIZE(B3,B$23,B$24)</f>
        <v>-0.93690099027304352</v>
      </c>
      <c r="C29" s="11">
        <f>STANDARDIZE(C3,C$23,C$24)</f>
        <v>-1.131003697402575</v>
      </c>
      <c r="D29" s="11">
        <f>STANDARDIZE(D3,D$23,D$24)</f>
        <v>-1.4251854560457107</v>
      </c>
      <c r="E29" s="11">
        <f>STANDARDIZE(E3,E$23,E$24)</f>
        <v>-1.1513059222857149</v>
      </c>
      <c r="F29" s="11">
        <f>SUMPRODUCT($B$52:$C$52,B29:C29)</f>
        <v>-2.0679046876756186</v>
      </c>
      <c r="G29" s="11">
        <f>SUMPRODUCT($D$52:$E$52,D29:E29)</f>
        <v>-2.5764913783314256</v>
      </c>
      <c r="H29" s="11">
        <f>F29^2</f>
        <v>4.2762297973107977</v>
      </c>
      <c r="I29" s="11">
        <f>G29^2</f>
        <v>6.6383078226161691</v>
      </c>
      <c r="J29" s="11">
        <f>F29*G29</f>
        <v>5.3279385990073704</v>
      </c>
    </row>
    <row r="30" spans="1:10">
      <c r="A30" s="6">
        <v>2</v>
      </c>
      <c r="B30" s="13">
        <f t="shared" ref="B30:E45" si="0">STANDARDIZE(B4,B$23,B$24)</f>
        <v>-0.24655289217711671</v>
      </c>
      <c r="C30" s="13">
        <f t="shared" si="0"/>
        <v>-1.3028017273877763</v>
      </c>
      <c r="D30" s="13">
        <f t="shared" si="0"/>
        <v>-0.31136378524622094</v>
      </c>
      <c r="E30" s="13">
        <f t="shared" si="0"/>
        <v>-0.76291356296041357</v>
      </c>
      <c r="F30" s="13">
        <f t="shared" ref="F30:F48" si="1">SUMPRODUCT($B$52:$C$52,B30:C30)</f>
        <v>-1.5493546195648931</v>
      </c>
      <c r="G30" s="13">
        <f t="shared" ref="G30:G48" si="2">SUMPRODUCT($D$52:$E$52,D30:E30)</f>
        <v>-1.0742773482066346</v>
      </c>
      <c r="H30" s="13">
        <f t="shared" ref="H30:I45" si="3">F30^2</f>
        <v>2.4004997371670744</v>
      </c>
      <c r="I30" s="13">
        <f t="shared" si="3"/>
        <v>1.1540718208698788</v>
      </c>
      <c r="J30" s="13">
        <f t="shared" ref="J30:J48" si="4">F30*G30</f>
        <v>1.6644365721378724</v>
      </c>
    </row>
    <row r="31" spans="1:10">
      <c r="A31" s="6">
        <v>3</v>
      </c>
      <c r="B31" s="13">
        <f t="shared" si="0"/>
        <v>0.7889692549667735</v>
      </c>
      <c r="C31" s="13">
        <f t="shared" si="0"/>
        <v>0.30064655247410221</v>
      </c>
      <c r="D31" s="13">
        <f t="shared" si="0"/>
        <v>0.34680356568075033</v>
      </c>
      <c r="E31" s="13">
        <f t="shared" si="0"/>
        <v>0.67968662881927755</v>
      </c>
      <c r="F31" s="13">
        <f t="shared" si="1"/>
        <v>1.0896158074408757</v>
      </c>
      <c r="G31" s="13">
        <f t="shared" si="2"/>
        <v>1.026490194500028</v>
      </c>
      <c r="H31" s="13">
        <f t="shared" si="3"/>
        <v>1.1872626078250315</v>
      </c>
      <c r="I31" s="13">
        <f t="shared" si="3"/>
        <v>1.0536821194047052</v>
      </c>
      <c r="J31" s="13">
        <f t="shared" si="4"/>
        <v>1.1184799421102896</v>
      </c>
    </row>
    <row r="32" spans="1:10">
      <c r="A32" s="6">
        <v>4</v>
      </c>
      <c r="B32" s="13">
        <f t="shared" si="0"/>
        <v>1.4300067746272769</v>
      </c>
      <c r="C32" s="13">
        <f t="shared" si="0"/>
        <v>1.7322968023507794</v>
      </c>
      <c r="D32" s="13">
        <f t="shared" si="0"/>
        <v>1.8150230408255323</v>
      </c>
      <c r="E32" s="13">
        <f t="shared" si="0"/>
        <v>1.7893790840344246</v>
      </c>
      <c r="F32" s="13">
        <f t="shared" si="1"/>
        <v>3.1623035769780561</v>
      </c>
      <c r="G32" s="13">
        <f t="shared" si="2"/>
        <v>3.6044021248599569</v>
      </c>
      <c r="H32" s="13">
        <f t="shared" si="3"/>
        <v>10.000163912968208</v>
      </c>
      <c r="I32" s="13">
        <f t="shared" si="3"/>
        <v>12.991714677694972</v>
      </c>
      <c r="J32" s="13">
        <f t="shared" si="4"/>
        <v>11.398213732311948</v>
      </c>
    </row>
    <row r="33" spans="1:10">
      <c r="A33" s="6">
        <v>5</v>
      </c>
      <c r="B33" s="13">
        <f t="shared" si="0"/>
        <v>0.54241636278965677</v>
      </c>
      <c r="C33" s="13">
        <f t="shared" si="0"/>
        <v>0.75877463243463894</v>
      </c>
      <c r="D33" s="13">
        <f t="shared" si="0"/>
        <v>1.5112534942438534</v>
      </c>
      <c r="E33" s="13">
        <f t="shared" si="0"/>
        <v>-0.43000582639586943</v>
      </c>
      <c r="F33" s="13">
        <f t="shared" si="1"/>
        <v>1.3011909952242957</v>
      </c>
      <c r="G33" s="13">
        <f t="shared" si="2"/>
        <v>1.0812476678479839</v>
      </c>
      <c r="H33" s="13">
        <f t="shared" si="3"/>
        <v>1.6930980060527931</v>
      </c>
      <c r="I33" s="13">
        <f t="shared" si="3"/>
        <v>1.169096519226704</v>
      </c>
      <c r="J33" s="13">
        <f t="shared" si="4"/>
        <v>1.4069097290110668</v>
      </c>
    </row>
    <row r="34" spans="1:10">
      <c r="A34" s="6">
        <v>6</v>
      </c>
      <c r="B34" s="13">
        <f t="shared" si="0"/>
        <v>-1.6765596668043936</v>
      </c>
      <c r="C34" s="13">
        <f t="shared" si="0"/>
        <v>-4.2949507496300318E-2</v>
      </c>
      <c r="D34" s="13">
        <f t="shared" si="0"/>
        <v>-0.76701810511873947</v>
      </c>
      <c r="E34" s="13">
        <f t="shared" si="0"/>
        <v>-1.1513059222857149</v>
      </c>
      <c r="F34" s="13">
        <f t="shared" si="1"/>
        <v>-1.7195091743006938</v>
      </c>
      <c r="G34" s="13">
        <f t="shared" si="2"/>
        <v>-1.9183240274044544</v>
      </c>
      <c r="H34" s="13">
        <f t="shared" si="3"/>
        <v>2.9567118005042539</v>
      </c>
      <c r="I34" s="13">
        <f t="shared" si="3"/>
        <v>3.6799670741172461</v>
      </c>
      <c r="J34" s="13">
        <f t="shared" si="4"/>
        <v>3.2985757644034148</v>
      </c>
    </row>
    <row r="35" spans="1:10">
      <c r="A35" s="6">
        <v>7</v>
      </c>
      <c r="B35" s="13">
        <f t="shared" si="0"/>
        <v>-1.5286279314981237</v>
      </c>
      <c r="C35" s="13">
        <f t="shared" si="0"/>
        <v>-0.90193965742230664</v>
      </c>
      <c r="D35" s="13">
        <f t="shared" si="0"/>
        <v>-1.5770702293365502</v>
      </c>
      <c r="E35" s="13">
        <f t="shared" si="0"/>
        <v>-1.9280906409363179</v>
      </c>
      <c r="F35" s="13">
        <f t="shared" si="1"/>
        <v>-2.4305675889204306</v>
      </c>
      <c r="G35" s="13">
        <f t="shared" si="2"/>
        <v>-3.505160870272868</v>
      </c>
      <c r="H35" s="13">
        <f t="shared" si="3"/>
        <v>5.9076588043104747</v>
      </c>
      <c r="I35" s="13">
        <f t="shared" si="3"/>
        <v>12.28615272649205</v>
      </c>
      <c r="J35" s="13">
        <f t="shared" si="4"/>
        <v>8.5195304052373633</v>
      </c>
    </row>
    <row r="36" spans="1:10">
      <c r="A36" s="6">
        <v>8</v>
      </c>
      <c r="B36" s="13">
        <f t="shared" si="0"/>
        <v>0.64103751966050349</v>
      </c>
      <c r="C36" s="13">
        <f t="shared" si="0"/>
        <v>1.2169027123951757</v>
      </c>
      <c r="D36" s="13">
        <f t="shared" si="0"/>
        <v>0.39743182344436345</v>
      </c>
      <c r="E36" s="13">
        <f t="shared" si="0"/>
        <v>0.90162511986230687</v>
      </c>
      <c r="F36" s="13">
        <f t="shared" si="1"/>
        <v>1.8579402320556793</v>
      </c>
      <c r="G36" s="13">
        <f t="shared" si="2"/>
        <v>1.2990569433066703</v>
      </c>
      <c r="H36" s="13">
        <f t="shared" si="3"/>
        <v>3.4519419058911112</v>
      </c>
      <c r="I36" s="13">
        <f t="shared" si="3"/>
        <v>1.6875489419532697</v>
      </c>
      <c r="J36" s="13">
        <f t="shared" si="4"/>
        <v>2.4135701587007365</v>
      </c>
    </row>
    <row r="37" spans="1:10">
      <c r="A37" s="6">
        <v>9</v>
      </c>
      <c r="B37" s="13">
        <f t="shared" si="0"/>
        <v>-0.54241636278965677</v>
      </c>
      <c r="C37" s="13">
        <f t="shared" si="0"/>
        <v>-0.61560960744697113</v>
      </c>
      <c r="D37" s="13">
        <f t="shared" si="0"/>
        <v>-0.91890287840957896</v>
      </c>
      <c r="E37" s="13">
        <f t="shared" si="0"/>
        <v>-0.26355195811359738</v>
      </c>
      <c r="F37" s="13">
        <f t="shared" si="1"/>
        <v>-1.1580259702366278</v>
      </c>
      <c r="G37" s="13">
        <f t="shared" si="2"/>
        <v>-1.1824548365231764</v>
      </c>
      <c r="H37" s="13">
        <f t="shared" si="3"/>
        <v>1.3410241477424831</v>
      </c>
      <c r="I37" s="13">
        <f t="shared" si="3"/>
        <v>1.3981994404170519</v>
      </c>
      <c r="J37" s="13">
        <f t="shared" si="4"/>
        <v>1.3693134093257444</v>
      </c>
    </row>
    <row r="38" spans="1:10">
      <c r="A38" s="6">
        <v>10</v>
      </c>
      <c r="B38" s="13">
        <f t="shared" si="0"/>
        <v>1.0355221471438902</v>
      </c>
      <c r="C38" s="13">
        <f t="shared" si="0"/>
        <v>-4.2949507496300318E-2</v>
      </c>
      <c r="D38" s="13">
        <f t="shared" si="0"/>
        <v>0.19491879238991078</v>
      </c>
      <c r="E38" s="13">
        <f t="shared" si="0"/>
        <v>0.56871738329776278</v>
      </c>
      <c r="F38" s="13">
        <f t="shared" si="1"/>
        <v>0.9925726396475899</v>
      </c>
      <c r="G38" s="13">
        <f t="shared" si="2"/>
        <v>0.7636361756876735</v>
      </c>
      <c r="H38" s="13">
        <f t="shared" si="3"/>
        <v>0.98520044497698434</v>
      </c>
      <c r="I38" s="13">
        <f t="shared" si="3"/>
        <v>0.58314020881889539</v>
      </c>
      <c r="J38" s="13">
        <f t="shared" si="4"/>
        <v>0.75796437463270483</v>
      </c>
    </row>
    <row r="39" spans="1:10">
      <c r="A39" s="6">
        <v>11</v>
      </c>
      <c r="B39" s="13">
        <f t="shared" si="0"/>
        <v>-0.59172694122508007</v>
      </c>
      <c r="C39" s="13">
        <f t="shared" si="0"/>
        <v>-0.61560960744697113</v>
      </c>
      <c r="D39" s="13">
        <f t="shared" si="0"/>
        <v>-1.1214159094640317</v>
      </c>
      <c r="E39" s="13">
        <f t="shared" si="0"/>
        <v>-0.98485205400344289</v>
      </c>
      <c r="F39" s="13">
        <f t="shared" si="1"/>
        <v>-1.2073365486720511</v>
      </c>
      <c r="G39" s="13">
        <f t="shared" si="2"/>
        <v>-2.1062679634674746</v>
      </c>
      <c r="H39" s="13">
        <f t="shared" si="3"/>
        <v>1.4576615417593399</v>
      </c>
      <c r="I39" s="13">
        <f t="shared" si="3"/>
        <v>4.4363647339294232</v>
      </c>
      <c r="J39" s="13">
        <f t="shared" si="4"/>
        <v>2.5429742935913304</v>
      </c>
    </row>
    <row r="40" spans="1:10">
      <c r="A40" s="6">
        <v>12</v>
      </c>
      <c r="B40" s="13">
        <f t="shared" si="0"/>
        <v>0.64103751966050349</v>
      </c>
      <c r="C40" s="13">
        <f t="shared" si="0"/>
        <v>-1.3028017273877763</v>
      </c>
      <c r="D40" s="13">
        <f t="shared" si="0"/>
        <v>-0.2101072697189946</v>
      </c>
      <c r="E40" s="13">
        <f t="shared" si="0"/>
        <v>0.40226351501549079</v>
      </c>
      <c r="F40" s="13">
        <f t="shared" si="1"/>
        <v>-0.66176420772727285</v>
      </c>
      <c r="G40" s="13">
        <f t="shared" si="2"/>
        <v>0.19215624529649619</v>
      </c>
      <c r="H40" s="13">
        <f t="shared" si="3"/>
        <v>0.43793186662890515</v>
      </c>
      <c r="I40" s="13">
        <f t="shared" si="3"/>
        <v>3.6924022606447213E-2</v>
      </c>
      <c r="J40" s="13">
        <f t="shared" si="4"/>
        <v>-0.12716212542848329</v>
      </c>
    </row>
    <row r="41" spans="1:10">
      <c r="A41" s="6">
        <v>13</v>
      </c>
      <c r="B41" s="13">
        <f t="shared" si="0"/>
        <v>1.5286279314981237</v>
      </c>
      <c r="C41" s="13">
        <f t="shared" si="0"/>
        <v>0.70150862243957179</v>
      </c>
      <c r="D41" s="13">
        <f t="shared" si="0"/>
        <v>1.0555991743713347</v>
      </c>
      <c r="E41" s="13">
        <f t="shared" si="0"/>
        <v>1.567440592991395</v>
      </c>
      <c r="F41" s="13">
        <f t="shared" si="1"/>
        <v>2.2301365539376956</v>
      </c>
      <c r="G41" s="13">
        <f t="shared" si="2"/>
        <v>2.6230397673627297</v>
      </c>
      <c r="H41" s="13">
        <f t="shared" si="3"/>
        <v>4.9735090492091008</v>
      </c>
      <c r="I41" s="13">
        <f t="shared" si="3"/>
        <v>6.8803376211663227</v>
      </c>
      <c r="J41" s="13">
        <f t="shared" si="4"/>
        <v>5.8497368676278532</v>
      </c>
    </row>
    <row r="42" spans="1:10">
      <c r="A42" s="6">
        <v>14</v>
      </c>
      <c r="B42" s="13">
        <f t="shared" si="0"/>
        <v>0.29586347061254004</v>
      </c>
      <c r="C42" s="13">
        <f t="shared" si="0"/>
        <v>2.0758928623211821</v>
      </c>
      <c r="D42" s="13">
        <f t="shared" si="0"/>
        <v>1.5112534942438534</v>
      </c>
      <c r="E42" s="13">
        <f t="shared" si="0"/>
        <v>0.29129426949397608</v>
      </c>
      <c r="F42" s="13">
        <f t="shared" si="1"/>
        <v>2.3717563329337219</v>
      </c>
      <c r="G42" s="13">
        <f t="shared" si="2"/>
        <v>1.8025477637378295</v>
      </c>
      <c r="H42" s="13">
        <f t="shared" si="3"/>
        <v>5.6252281028112163</v>
      </c>
      <c r="I42" s="13">
        <f t="shared" si="3"/>
        <v>3.2491784405562503</v>
      </c>
      <c r="J42" s="13">
        <f t="shared" si="4"/>
        <v>4.2752040740607153</v>
      </c>
    </row>
    <row r="43" spans="1:10">
      <c r="A43" s="6">
        <v>15</v>
      </c>
      <c r="B43" s="13">
        <f t="shared" si="0"/>
        <v>9.8621156870846688E-2</v>
      </c>
      <c r="C43" s="13">
        <f t="shared" si="0"/>
        <v>0.24338054247903512</v>
      </c>
      <c r="D43" s="13">
        <f t="shared" si="0"/>
        <v>0.19491879238991078</v>
      </c>
      <c r="E43" s="13">
        <f t="shared" si="0"/>
        <v>0.56871738329776278</v>
      </c>
      <c r="F43" s="13">
        <f t="shared" si="1"/>
        <v>0.34200169934988178</v>
      </c>
      <c r="G43" s="13">
        <f t="shared" si="2"/>
        <v>0.7636361756876735</v>
      </c>
      <c r="H43" s="13">
        <f t="shared" si="3"/>
        <v>0.11696516235820693</v>
      </c>
      <c r="I43" s="13">
        <f t="shared" si="3"/>
        <v>0.58314020881889539</v>
      </c>
      <c r="J43" s="13">
        <f t="shared" si="4"/>
        <v>0.26116486977022924</v>
      </c>
    </row>
    <row r="44" spans="1:10">
      <c r="A44" s="6">
        <v>16</v>
      </c>
      <c r="B44" s="13">
        <f t="shared" si="0"/>
        <v>-1.6272490883689703</v>
      </c>
      <c r="C44" s="13">
        <f t="shared" si="0"/>
        <v>0.81604064242970598</v>
      </c>
      <c r="D44" s="13">
        <f t="shared" si="0"/>
        <v>0.90371440108049517</v>
      </c>
      <c r="E44" s="13">
        <f t="shared" si="0"/>
        <v>-0.81839818572117085</v>
      </c>
      <c r="F44" s="13">
        <f t="shared" si="1"/>
        <v>-0.81120844593926433</v>
      </c>
      <c r="G44" s="13">
        <f t="shared" si="2"/>
        <v>8.5316215359324321E-2</v>
      </c>
      <c r="H44" s="13">
        <f t="shared" si="3"/>
        <v>0.65805914276319633</v>
      </c>
      <c r="I44" s="13">
        <f t="shared" si="3"/>
        <v>7.2788566032386069E-3</v>
      </c>
      <c r="J44" s="13">
        <f t="shared" si="4"/>
        <v>-6.9209234475057071E-2</v>
      </c>
    </row>
    <row r="45" spans="1:10">
      <c r="A45" s="6">
        <v>17</v>
      </c>
      <c r="B45" s="13">
        <f t="shared" si="0"/>
        <v>-1.0355221471438902</v>
      </c>
      <c r="C45" s="13">
        <f t="shared" si="0"/>
        <v>7.1582512493833864E-2</v>
      </c>
      <c r="D45" s="13">
        <f t="shared" si="0"/>
        <v>0.19491879238991078</v>
      </c>
      <c r="E45" s="13">
        <f t="shared" si="0"/>
        <v>-0.98485205400344289</v>
      </c>
      <c r="F45" s="13">
        <f t="shared" si="1"/>
        <v>-0.96393963465005639</v>
      </c>
      <c r="G45" s="13">
        <f t="shared" si="2"/>
        <v>-0.78993326161353217</v>
      </c>
      <c r="H45" s="13">
        <f t="shared" si="3"/>
        <v>0.92917961924928416</v>
      </c>
      <c r="I45" s="13">
        <f t="shared" si="3"/>
        <v>0.62399455780339308</v>
      </c>
      <c r="J45" s="13">
        <f t="shared" si="4"/>
        <v>0.76144797959767563</v>
      </c>
    </row>
    <row r="46" spans="1:10">
      <c r="A46" s="6">
        <v>18</v>
      </c>
      <c r="B46" s="13">
        <f t="shared" ref="B46:E48" si="5">STANDARDIZE(B20,B$23,B$24)</f>
        <v>-0.29586347061254004</v>
      </c>
      <c r="C46" s="13">
        <f t="shared" si="5"/>
        <v>-0.44381157746176991</v>
      </c>
      <c r="D46" s="13">
        <f t="shared" si="5"/>
        <v>-0.71638984735512634</v>
      </c>
      <c r="E46" s="13">
        <f t="shared" si="5"/>
        <v>0.40226351501549079</v>
      </c>
      <c r="F46" s="13">
        <f t="shared" si="1"/>
        <v>-0.73967504807430995</v>
      </c>
      <c r="G46" s="13">
        <f t="shared" si="2"/>
        <v>-0.31412633233963555</v>
      </c>
      <c r="H46" s="13">
        <f t="shared" ref="H46:I48" si="6">F46^2</f>
        <v>0.54711917674373278</v>
      </c>
      <c r="I46" s="13">
        <f t="shared" si="6"/>
        <v>9.8675352669151159E-2</v>
      </c>
      <c r="J46" s="13">
        <f t="shared" si="4"/>
        <v>0.23235140997472659</v>
      </c>
    </row>
    <row r="47" spans="1:10">
      <c r="A47" s="6">
        <v>19</v>
      </c>
      <c r="B47" s="13">
        <f t="shared" si="5"/>
        <v>0.54241636278965677</v>
      </c>
      <c r="C47" s="13">
        <f t="shared" si="5"/>
        <v>-1.3600677373828434</v>
      </c>
      <c r="D47" s="13">
        <f t="shared" si="5"/>
        <v>-0.9695311361731922</v>
      </c>
      <c r="E47" s="13">
        <f t="shared" si="5"/>
        <v>0.23580964673321872</v>
      </c>
      <c r="F47" s="13">
        <f t="shared" si="1"/>
        <v>-0.8176513745931866</v>
      </c>
      <c r="G47" s="13">
        <f t="shared" si="2"/>
        <v>-0.73372148943997351</v>
      </c>
      <c r="H47" s="13">
        <f t="shared" si="6"/>
        <v>0.66855377037412755</v>
      </c>
      <c r="I47" s="13">
        <f t="shared" si="6"/>
        <v>0.53834722406601321</v>
      </c>
      <c r="J47" s="13">
        <f t="shared" si="4"/>
        <v>0.59992838440915464</v>
      </c>
    </row>
    <row r="48" spans="1:10">
      <c r="A48" s="10">
        <v>20</v>
      </c>
      <c r="B48" s="12">
        <f t="shared" si="5"/>
        <v>0.93690099027304352</v>
      </c>
      <c r="C48" s="12">
        <f t="shared" si="5"/>
        <v>-0.15748152748643449</v>
      </c>
      <c r="D48" s="12">
        <f t="shared" si="5"/>
        <v>-0.10885075419176825</v>
      </c>
      <c r="E48" s="12">
        <f t="shared" si="5"/>
        <v>1.0680789881445789</v>
      </c>
      <c r="F48" s="12">
        <f t="shared" si="1"/>
        <v>0.77941946278660901</v>
      </c>
      <c r="G48" s="12">
        <f t="shared" si="2"/>
        <v>0.95922823395281065</v>
      </c>
      <c r="H48" s="12">
        <f t="shared" si="6"/>
        <v>0.60749469897056618</v>
      </c>
      <c r="I48" s="12">
        <f t="shared" si="6"/>
        <v>0.92011880481222807</v>
      </c>
      <c r="J48" s="12">
        <f t="shared" si="4"/>
        <v>0.74764115479724735</v>
      </c>
    </row>
    <row r="49" spans="1:10">
      <c r="G49" s="23" t="s">
        <v>35</v>
      </c>
      <c r="H49" s="15">
        <f>SUM(H29:H48)</f>
        <v>50.221493295616881</v>
      </c>
      <c r="I49" s="15">
        <f>SUM(I29:I48)</f>
        <v>60.016241174642317</v>
      </c>
      <c r="J49" s="15">
        <f>SUM(J29:J48)</f>
        <v>52.349010360803895</v>
      </c>
    </row>
    <row r="50" spans="1:10">
      <c r="G50" s="1"/>
      <c r="H50" s="2"/>
      <c r="I50" s="2"/>
      <c r="J50" s="2"/>
    </row>
    <row r="51" spans="1:10" ht="16.5">
      <c r="A51" s="14"/>
      <c r="B51" s="16" t="s">
        <v>26</v>
      </c>
      <c r="C51" s="16" t="s">
        <v>27</v>
      </c>
      <c r="D51" s="16" t="s">
        <v>28</v>
      </c>
      <c r="E51" s="16" t="s">
        <v>29</v>
      </c>
    </row>
    <row r="52" spans="1:10">
      <c r="A52" s="10" t="s">
        <v>9</v>
      </c>
      <c r="B52" s="12">
        <v>1</v>
      </c>
      <c r="C52" s="12">
        <v>1</v>
      </c>
      <c r="D52" s="12">
        <v>1</v>
      </c>
      <c r="E52" s="12">
        <v>1</v>
      </c>
      <c r="I52" s="2"/>
    </row>
    <row r="54" spans="1:10">
      <c r="A54" s="21" t="s">
        <v>3</v>
      </c>
      <c r="B54" s="11">
        <f>H49/(20-1)</f>
        <v>2.6432364892429936</v>
      </c>
      <c r="C54" s="2"/>
    </row>
    <row r="55" spans="1:10">
      <c r="A55" s="6" t="s">
        <v>4</v>
      </c>
      <c r="B55" s="13">
        <f>I49/(20-1)</f>
        <v>3.1587495355074906</v>
      </c>
      <c r="C55" s="2"/>
    </row>
    <row r="56" spans="1:10" ht="27">
      <c r="A56" s="18" t="s">
        <v>5</v>
      </c>
      <c r="B56" s="12">
        <f>J49/(20-1)</f>
        <v>2.7552110716212574</v>
      </c>
      <c r="C56" s="2"/>
    </row>
    <row r="57" spans="1:10">
      <c r="A57" s="19"/>
      <c r="B57" s="13"/>
      <c r="C57" s="2"/>
    </row>
    <row r="58" spans="1:10">
      <c r="A58" s="20" t="s">
        <v>31</v>
      </c>
      <c r="B58" s="11">
        <f>B56/SQRT(B54*B55)</f>
        <v>0.9535188191249595</v>
      </c>
    </row>
    <row r="59" spans="1:10">
      <c r="A59" s="18" t="s">
        <v>32</v>
      </c>
      <c r="B59" s="12">
        <f>SQRT(B58)</f>
        <v>0.97648288214640988</v>
      </c>
    </row>
  </sheetData>
  <mergeCells count="11">
    <mergeCell ref="J27:J28"/>
    <mergeCell ref="A1:A2"/>
    <mergeCell ref="B1:C1"/>
    <mergeCell ref="D1:E1"/>
    <mergeCell ref="A27:A28"/>
    <mergeCell ref="B27:C27"/>
    <mergeCell ref="D27:E27"/>
    <mergeCell ref="F27:F28"/>
    <mergeCell ref="G27:G28"/>
    <mergeCell ref="H27:H28"/>
    <mergeCell ref="I27:I28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sqref="A1:A2"/>
    </sheetView>
  </sheetViews>
  <sheetFormatPr defaultRowHeight="13.5"/>
  <cols>
    <col min="1" max="1" width="13.5" style="1" bestFit="1" customWidth="1"/>
    <col min="2" max="2" width="10" bestFit="1" customWidth="1"/>
    <col min="3" max="5" width="8.875" bestFit="1" customWidth="1"/>
    <col min="6" max="6" width="13.125" bestFit="1" customWidth="1"/>
    <col min="7" max="7" width="8.625" bestFit="1" customWidth="1"/>
    <col min="8" max="8" width="11.5" bestFit="1" customWidth="1"/>
    <col min="9" max="9" width="9.25" bestFit="1" customWidth="1"/>
    <col min="10" max="10" width="7.5" bestFit="1" customWidth="1"/>
    <col min="11" max="11" width="10.875" bestFit="1" customWidth="1"/>
    <col min="12" max="12" width="8.625" bestFit="1" customWidth="1"/>
    <col min="13" max="13" width="11.5" bestFit="1" customWidth="1"/>
    <col min="14" max="14" width="9.25" bestFit="1" customWidth="1"/>
    <col min="15" max="15" width="7.5" bestFit="1" customWidth="1"/>
  </cols>
  <sheetData>
    <row r="1" spans="1:11">
      <c r="A1" s="27" t="s">
        <v>2</v>
      </c>
      <c r="B1" s="29" t="s">
        <v>0</v>
      </c>
      <c r="C1" s="29"/>
      <c r="D1" s="29" t="s">
        <v>1</v>
      </c>
      <c r="E1" s="29"/>
      <c r="F1" s="1"/>
      <c r="G1" s="1"/>
      <c r="H1" s="1"/>
      <c r="I1" s="1"/>
    </row>
    <row r="2" spans="1:11" ht="16.5">
      <c r="A2" s="28"/>
      <c r="B2" s="10" t="s">
        <v>11</v>
      </c>
      <c r="C2" s="10" t="s">
        <v>12</v>
      </c>
      <c r="D2" s="10" t="s">
        <v>13</v>
      </c>
      <c r="E2" s="10" t="s">
        <v>14</v>
      </c>
      <c r="F2" s="1"/>
      <c r="G2" s="1"/>
      <c r="H2" s="1"/>
      <c r="I2" s="1"/>
      <c r="J2" s="3"/>
      <c r="K2" s="1"/>
    </row>
    <row r="3" spans="1:11">
      <c r="A3" s="6">
        <v>1</v>
      </c>
      <c r="B3" s="7">
        <v>46</v>
      </c>
      <c r="C3" s="7">
        <v>34</v>
      </c>
      <c r="D3" s="7">
        <v>28</v>
      </c>
      <c r="E3" s="7">
        <v>39</v>
      </c>
    </row>
    <row r="4" spans="1:11">
      <c r="A4" s="6">
        <v>2</v>
      </c>
      <c r="B4" s="7">
        <v>60</v>
      </c>
      <c r="C4" s="7">
        <v>31</v>
      </c>
      <c r="D4" s="7">
        <v>50</v>
      </c>
      <c r="E4" s="7">
        <v>46</v>
      </c>
    </row>
    <row r="5" spans="1:11">
      <c r="A5" s="6">
        <v>3</v>
      </c>
      <c r="B5" s="7">
        <v>81</v>
      </c>
      <c r="C5" s="7">
        <v>59</v>
      </c>
      <c r="D5" s="7">
        <v>63</v>
      </c>
      <c r="E5" s="7">
        <v>72</v>
      </c>
    </row>
    <row r="6" spans="1:11">
      <c r="A6" s="6">
        <v>4</v>
      </c>
      <c r="B6" s="7">
        <v>94</v>
      </c>
      <c r="C6" s="7">
        <v>84</v>
      </c>
      <c r="D6" s="7">
        <v>92</v>
      </c>
      <c r="E6" s="7">
        <v>92</v>
      </c>
    </row>
    <row r="7" spans="1:11">
      <c r="A7" s="6">
        <v>5</v>
      </c>
      <c r="B7" s="7">
        <v>76</v>
      </c>
      <c r="C7" s="7">
        <v>67</v>
      </c>
      <c r="D7" s="7">
        <v>86</v>
      </c>
      <c r="E7" s="7">
        <v>52</v>
      </c>
    </row>
    <row r="8" spans="1:11">
      <c r="A8" s="6">
        <v>6</v>
      </c>
      <c r="B8" s="7">
        <v>31</v>
      </c>
      <c r="C8" s="7">
        <v>53</v>
      </c>
      <c r="D8" s="7">
        <v>41</v>
      </c>
      <c r="E8" s="7">
        <v>39</v>
      </c>
    </row>
    <row r="9" spans="1:11">
      <c r="A9" s="6">
        <v>7</v>
      </c>
      <c r="B9" s="7">
        <v>34</v>
      </c>
      <c r="C9" s="7">
        <v>38</v>
      </c>
      <c r="D9" s="7">
        <v>25</v>
      </c>
      <c r="E9" s="7">
        <v>25</v>
      </c>
    </row>
    <row r="10" spans="1:11">
      <c r="A10" s="6">
        <v>8</v>
      </c>
      <c r="B10" s="7">
        <v>78</v>
      </c>
      <c r="C10" s="7">
        <v>75</v>
      </c>
      <c r="D10" s="7">
        <v>64</v>
      </c>
      <c r="E10" s="7">
        <v>76</v>
      </c>
    </row>
    <row r="11" spans="1:11">
      <c r="A11" s="6">
        <v>9</v>
      </c>
      <c r="B11" s="7">
        <v>54</v>
      </c>
      <c r="C11" s="7">
        <v>43</v>
      </c>
      <c r="D11" s="7">
        <v>38</v>
      </c>
      <c r="E11" s="7">
        <v>55</v>
      </c>
    </row>
    <row r="12" spans="1:11">
      <c r="A12" s="6">
        <v>10</v>
      </c>
      <c r="B12" s="7">
        <v>86</v>
      </c>
      <c r="C12" s="7">
        <v>53</v>
      </c>
      <c r="D12" s="7">
        <v>60</v>
      </c>
      <c r="E12" s="7">
        <v>70</v>
      </c>
    </row>
    <row r="13" spans="1:11">
      <c r="A13" s="6">
        <v>11</v>
      </c>
      <c r="B13" s="7">
        <v>53</v>
      </c>
      <c r="C13" s="7">
        <v>43</v>
      </c>
      <c r="D13" s="7">
        <v>34</v>
      </c>
      <c r="E13" s="7">
        <v>42</v>
      </c>
    </row>
    <row r="14" spans="1:11">
      <c r="A14" s="6">
        <v>12</v>
      </c>
      <c r="B14" s="7">
        <v>78</v>
      </c>
      <c r="C14" s="7">
        <v>31</v>
      </c>
      <c r="D14" s="7">
        <v>52</v>
      </c>
      <c r="E14" s="7">
        <v>67</v>
      </c>
    </row>
    <row r="15" spans="1:11">
      <c r="A15" s="6">
        <v>13</v>
      </c>
      <c r="B15" s="7">
        <v>96</v>
      </c>
      <c r="C15" s="7">
        <v>66</v>
      </c>
      <c r="D15" s="7">
        <v>77</v>
      </c>
      <c r="E15" s="7">
        <v>88</v>
      </c>
    </row>
    <row r="16" spans="1:11">
      <c r="A16" s="6">
        <v>14</v>
      </c>
      <c r="B16" s="7">
        <v>71</v>
      </c>
      <c r="C16" s="7">
        <v>90</v>
      </c>
      <c r="D16" s="7">
        <v>86</v>
      </c>
      <c r="E16" s="7">
        <v>65</v>
      </c>
    </row>
    <row r="17" spans="1:5">
      <c r="A17" s="6">
        <v>15</v>
      </c>
      <c r="B17" s="7">
        <v>67</v>
      </c>
      <c r="C17" s="7">
        <v>58</v>
      </c>
      <c r="D17" s="7">
        <v>60</v>
      </c>
      <c r="E17" s="7">
        <v>70</v>
      </c>
    </row>
    <row r="18" spans="1:5">
      <c r="A18" s="6">
        <v>16</v>
      </c>
      <c r="B18" s="7">
        <v>32</v>
      </c>
      <c r="C18" s="7">
        <v>68</v>
      </c>
      <c r="D18" s="7">
        <v>74</v>
      </c>
      <c r="E18" s="7">
        <v>45</v>
      </c>
    </row>
    <row r="19" spans="1:5">
      <c r="A19" s="6">
        <v>17</v>
      </c>
      <c r="B19" s="7">
        <v>44</v>
      </c>
      <c r="C19" s="7">
        <v>55</v>
      </c>
      <c r="D19" s="7">
        <v>60</v>
      </c>
      <c r="E19" s="7">
        <v>42</v>
      </c>
    </row>
    <row r="20" spans="1:5">
      <c r="A20" s="6">
        <v>18</v>
      </c>
      <c r="B20" s="7">
        <v>59</v>
      </c>
      <c r="C20" s="7">
        <v>46</v>
      </c>
      <c r="D20" s="7">
        <v>42</v>
      </c>
      <c r="E20" s="7">
        <v>67</v>
      </c>
    </row>
    <row r="21" spans="1:5">
      <c r="A21" s="6">
        <v>19</v>
      </c>
      <c r="B21" s="7">
        <v>76</v>
      </c>
      <c r="C21" s="7">
        <v>30</v>
      </c>
      <c r="D21" s="7">
        <v>37</v>
      </c>
      <c r="E21" s="7">
        <v>64</v>
      </c>
    </row>
    <row r="22" spans="1:5">
      <c r="A22" s="8">
        <v>20</v>
      </c>
      <c r="B22" s="9">
        <v>84</v>
      </c>
      <c r="C22" s="9">
        <v>51</v>
      </c>
      <c r="D22" s="9">
        <v>54</v>
      </c>
      <c r="E22" s="9">
        <v>79</v>
      </c>
    </row>
  </sheetData>
  <mergeCells count="3">
    <mergeCell ref="B1:C1"/>
    <mergeCell ref="D1:E1"/>
    <mergeCell ref="A1:A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分析結果2 </vt:lpstr>
      <vt:lpstr>初期値2</vt:lpstr>
      <vt:lpstr>分析結果1</vt:lpstr>
      <vt:lpstr>初期値1</vt:lpstr>
      <vt:lpstr>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atsuho</cp:lastModifiedBy>
  <dcterms:created xsi:type="dcterms:W3CDTF">2008-12-06T06:34:40Z</dcterms:created>
  <dcterms:modified xsi:type="dcterms:W3CDTF">2009-04-14T16:59:09Z</dcterms:modified>
</cp:coreProperties>
</file>